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165" tabRatio="911" firstSheet="24" activeTab="34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КУЋНО ЗАВОДИ" sheetId="18" r:id="rId18"/>
    <sheet name="ХИТНА" sheetId="19" r:id="rId19"/>
    <sheet name="ПАТРОНАЖА" sheetId="20" r:id="rId20"/>
    <sheet name="ЛАБОРАТОРИЈ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СПОРТСКА МЕДИЦИНА" sheetId="31" r:id="rId31"/>
    <sheet name="ОЦЕНА И МИШЉЕЊЕ А" sheetId="32" r:id="rId32"/>
    <sheet name="ОЦЕНА И МИШЉЕЊЕ Б" sheetId="33" r:id="rId33"/>
    <sheet name="ЛЕКОВИ" sheetId="34" r:id="rId34"/>
    <sheet name="САНИТЕТСКИ И ПОТРОШНИ МАТЕРИЈАЛ" sheetId="35" r:id="rId35"/>
    <sheet name="Sheet1" sheetId="36" r:id="rId36"/>
  </sheets>
  <definedNames>
    <definedName name="_xlnm._FilterDatabase" localSheetId="20" hidden="1">'ЛАБОРАТОРИЈА'!$A$1:$E$149</definedName>
    <definedName name="_xlnm.Print_Area" localSheetId="33">'ЛЕКОВИ'!$A$1:$K$101</definedName>
    <definedName name="_xlnm.Print_Area" localSheetId="19">'ПАТРОНАЖА'!$A$1:$E$27</definedName>
    <definedName name="_xlnm.Print_Titles" localSheetId="20">'ЛАБОРАТОРИЈА'!$3:$3</definedName>
  </definedNames>
  <calcPr fullCalcOnLoad="1"/>
</workbook>
</file>

<file path=xl/sharedStrings.xml><?xml version="1.0" encoding="utf-8"?>
<sst xmlns="http://schemas.openxmlformats.org/spreadsheetml/2006/main" count="2150" uniqueCount="1304">
  <si>
    <t>БРОЈ ЗДРАВСТВЕНИХ РАДНИКА И САРАДНИКА У ЗДРАВСТВЕНОЈ УСТАНОВИ НА ПРИМАРНОМ НИВОУ ЗДРАВСТВЕНЕ ЗАШТИТЕ, НА ДАН 1.1.2018. ГОДИНЕ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</si>
  <si>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</si>
  <si>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</si>
  <si>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</si>
  <si>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</si>
  <si>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</si>
  <si>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</si>
  <si>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</si>
  <si>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</si>
  <si>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</si>
  <si>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</si>
  <si>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</si>
  <si>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</si>
  <si>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</si>
  <si>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</si>
  <si>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</si>
  <si>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</si>
  <si>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</si>
  <si>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</si>
  <si>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</si>
  <si>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</si>
  <si>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</si>
  <si>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</si>
  <si>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</si>
  <si>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</si>
  <si>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</si>
  <si>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</si>
  <si>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</si>
  <si>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</si>
  <si>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</si>
  <si>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</si>
  <si>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</si>
  <si>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</si>
  <si>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</si>
  <si>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</si>
  <si>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</si>
  <si>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</si>
  <si>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</si>
  <si>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</si>
  <si>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</si>
  <si>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</si>
  <si>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</si>
  <si>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</si>
  <si>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</si>
  <si>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</si>
  <si>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</si>
  <si>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</si>
  <si>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</si>
  <si>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</si>
  <si>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</si>
  <si>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</si>
  <si>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</si>
  <si>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</si>
  <si>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</si>
  <si>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</si>
  <si>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</si>
  <si>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</si>
  <si>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</si>
  <si>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</si>
  <si>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</si>
  <si>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</si>
  <si>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</si>
  <si>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</si>
  <si>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</si>
  <si>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</si>
  <si>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</si>
  <si>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</si>
  <si>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</si>
  <si>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</si>
  <si>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</si>
  <si>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</si>
  <si>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БРОЈ ЗДРАВСТВЕНИХ РАДНИКА У СЛУЖБИ ЗА СТОМАТОЛОШКУ ЗДРАВСТВЕНУ ЗАШТИТУ НА ДАН 1.1.2018. ГОДИНЕ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</si>
  <si>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</si>
  <si>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</si>
  <si>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</si>
  <si>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</si>
  <si>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</si>
  <si>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</si>
  <si>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</si>
  <si>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</si>
  <si>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</si>
  <si>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</si>
  <si>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</si>
  <si>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</si>
  <si>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</si>
  <si>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</si>
  <si>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</si>
  <si>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</si>
  <si>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БРОЈ ЗДРАВСТВЕНИХ РАДНИКА У АПОТЕЦИ У СКЛОПУ ЗДРАВСТВЕНЕ УСТАНОВЕ НА ДАН 1.1.2018. ГОДИНЕ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</si>
  <si>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</si>
  <si>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</si>
  <si>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</si>
  <si>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</si>
  <si>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</si>
  <si>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</si>
  <si>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</si>
  <si>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</si>
  <si>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</si>
  <si>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</si>
  <si>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</si>
  <si>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r>
      <t>БРОЈ НЕМЕДИЦИНСКИХ РАДНИКА НА ДАН 1.1.2018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</si>
  <si>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</si>
  <si>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</si>
  <si>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</si>
  <si>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</si>
  <si>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</si>
  <si>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</si>
  <si>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</si>
  <si>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</si>
  <si>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ДИЈАЛИЗА</t>
  </si>
  <si>
    <t>Возачи санитетског превоза</t>
  </si>
  <si>
    <t>ЗДРАВСТВЕНА УСТАНОВА</t>
  </si>
  <si>
    <t>УКУПАН КАДАР У ЗДРАВСТВЕНОЈ УСТАНОВИ НА ДАН 1.1.2018.ГОДИНЕ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</si>
  <si>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</si>
  <si>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</si>
  <si>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</si>
  <si>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</si>
  <si>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</si>
  <si>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</si>
  <si>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</si>
  <si>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</si>
  <si>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</si>
  <si>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</si>
  <si>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</si>
  <si>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</si>
  <si>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</si>
  <si>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</si>
  <si>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</si>
  <si>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</si>
  <si>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</si>
  <si>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Дом здравља"Др Јанош Хаџи"Бачка Топола</t>
  </si>
  <si>
    <t>Заједничке службе: главна сестра Дома здравља</t>
  </si>
  <si>
    <t>Дом здравља"Др Јанош Хаџи" Бачка Топола</t>
  </si>
  <si>
    <t>Дом зравља"Др Јанош Хаџи" Бачка Топола</t>
  </si>
  <si>
    <t>Правни - економски</t>
  </si>
  <si>
    <t>Лабораторија</t>
  </si>
  <si>
    <t>Апотека</t>
  </si>
  <si>
    <t>Дом здравља"Др Јанош хаџи" Бачка Топола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</si>
  <si>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</si>
  <si>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</si>
  <si>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</si>
  <si>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</si>
  <si>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</si>
  <si>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>ЗА 2018. ГОДИНУ</t>
  </si>
  <si>
    <t>ДОМ ЗАДРАВЉА "ДР ЈАНОШ ХАЏИ" БАЧКА ТОПОЛА</t>
  </si>
  <si>
    <t>Бачка Топола, 2018. година</t>
  </si>
  <si>
    <t xml:space="preserve">        Табела </t>
  </si>
  <si>
    <t>ОПШТИ ПОДАЦИ О  ОСИГУРАНИМ ЛИЦИМА</t>
  </si>
  <si>
    <t>БРОЈ НЕМЕДИЦИНСКИХ РАДНИКА НА ДАН 31.12.2017. ГОДИНЕ</t>
  </si>
  <si>
    <t>1.1.2018.</t>
  </si>
  <si>
    <t>УКУПАН КАДАР У ЗДРАВСТВЕНОЈ УСТАНОВИ НА ДАН 31.12.2017. ГОДИНЕ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</si>
  <si>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</si>
  <si>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</si>
  <si>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</si>
  <si>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</si>
  <si>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</si>
  <si>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</si>
  <si>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</si>
  <si>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</si>
  <si>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</si>
  <si>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</si>
  <si>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</si>
  <si>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</si>
  <si>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</si>
  <si>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</si>
  <si>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</si>
  <si>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</si>
  <si>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</si>
  <si>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</si>
  <si>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</si>
  <si>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</si>
  <si>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</si>
  <si>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</si>
  <si>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</si>
  <si>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</si>
  <si>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</si>
  <si>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</si>
  <si>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</si>
  <si>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>ОЦЕНА И МШЉЕЊЕ</t>
  </si>
  <si>
    <t>ЗДРАВСТВЕНА УСТАНОВА _____________________________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</si>
  <si>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</si>
  <si>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</si>
  <si>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</si>
  <si>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</si>
  <si>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</si>
  <si>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</si>
  <si>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</si>
  <si>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</si>
  <si>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</si>
  <si>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</si>
  <si>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</si>
  <si>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</si>
  <si>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</si>
  <si>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</si>
  <si>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</si>
  <si>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</si>
  <si>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</si>
  <si>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35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</si>
  <si>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</si>
  <si>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</si>
  <si>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</si>
  <si>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</si>
  <si>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</si>
  <si>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</si>
  <si>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</si>
  <si>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</si>
  <si>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</si>
  <si>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</si>
  <si>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</si>
  <si>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</si>
  <si>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</si>
  <si>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</si>
  <si>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</si>
  <si>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</si>
  <si>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</si>
  <si>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</si>
  <si>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</si>
  <si>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</si>
  <si>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</si>
  <si>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</si>
  <si>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</si>
  <si>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</si>
  <si>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</si>
  <si>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</si>
  <si>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</si>
  <si>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>Табела бр. 7</t>
  </si>
  <si>
    <t>РФЗО
ШИФРА</t>
  </si>
  <si>
    <t>РФЗО АТРИБУТ</t>
  </si>
  <si>
    <t>АКТИВНОСТИ</t>
  </si>
  <si>
    <t>Извршење 2017.</t>
  </si>
  <si>
    <t>План 2018.</t>
  </si>
  <si>
    <t>ПРЕВЕНТИВА/ Прегледи лекара</t>
  </si>
  <si>
    <t>02</t>
  </si>
  <si>
    <t>Први превентивни педијат.преглед у кући (код ризичне новорођенчади) (Т)</t>
  </si>
  <si>
    <t>Превентивни  преглед новорођенчади и одојади у првој године живота (6 прегледа по детету)</t>
  </si>
  <si>
    <t xml:space="preserve">А </t>
  </si>
  <si>
    <t>Превентивни  преглед  одојади са ризиком у првој године живота (за децу са ризоком)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</si>
  <si>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</si>
  <si>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</si>
  <si>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</si>
  <si>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</si>
  <si>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</si>
  <si>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</si>
  <si>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</si>
  <si>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Контролни преглед деце (за децу са ризоком)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</si>
  <si>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</si>
  <si>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</si>
  <si>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18</t>
  </si>
  <si>
    <t>Ултразвучни преглед кукова</t>
  </si>
  <si>
    <t>KУРАТИВА/ Прегледи лекара</t>
  </si>
  <si>
    <t xml:space="preserve">Први преглед деце ради лечења </t>
  </si>
  <si>
    <t>Први преглед деце ради лечења (Tерен)</t>
  </si>
  <si>
    <t>Поновни преглед деце ради лечења</t>
  </si>
  <si>
    <t>Поновни преглед деце ради лечења (Tерен)</t>
  </si>
  <si>
    <t>Пос. преглед деце ради доп. дијаг. и даљег лечења</t>
  </si>
  <si>
    <t xml:space="preserve">Кратка посета изабраном лекару  </t>
  </si>
  <si>
    <t>1000066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</si>
  <si>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</si>
  <si>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</si>
  <si>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</si>
  <si>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</si>
  <si>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</si>
  <si>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</si>
  <si>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</si>
  <si>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</si>
  <si>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</si>
  <si>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</si>
  <si>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</si>
  <si>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</si>
  <si>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</si>
  <si>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</si>
  <si>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</si>
  <si>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</si>
  <si>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</si>
  <si>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</si>
  <si>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</si>
  <si>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</si>
  <si>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</si>
  <si>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</si>
  <si>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</si>
  <si>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А</t>
  </si>
  <si>
    <t>Рад у малој групи</t>
  </si>
  <si>
    <t>Организациони састанак</t>
  </si>
  <si>
    <t>Здравствена изложба</t>
  </si>
  <si>
    <t>Рад у заједници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</si>
  <si>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</si>
  <si>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</si>
  <si>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</si>
  <si>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</si>
  <si>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</si>
  <si>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>Napomena:</t>
  </si>
  <si>
    <t>1100049 - 408 pregleda je prebačena u 1100064 (prvi pregled dece) zato što se ti pregledi odnose na ostala deca, koja se ne mogu uvrstiti u ove dve kategorije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</si>
  <si>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</si>
  <si>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</si>
  <si>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</si>
  <si>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РАД ПСИХОЛОГА</t>
  </si>
  <si>
    <t>Тест психичких функција</t>
  </si>
  <si>
    <t>Индивидуална психотерапија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</si>
  <si>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</si>
  <si>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</si>
  <si>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</si>
  <si>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</si>
  <si>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</si>
  <si>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</si>
  <si>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Терап. проц. која се односи на поремећаје гласа и говора</t>
  </si>
  <si>
    <t>РАД СОЦИЈАЛНОГ РАДНИКА</t>
  </si>
  <si>
    <t>А за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</si>
  <si>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</si>
  <si>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</si>
  <si>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</si>
  <si>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</si>
  <si>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</si>
  <si>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</si>
  <si>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</si>
  <si>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</si>
  <si>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</si>
  <si>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</si>
  <si>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</si>
  <si>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</si>
  <si>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</si>
  <si>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</si>
  <si>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</si>
  <si>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</si>
  <si>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</si>
  <si>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</si>
  <si>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</si>
  <si>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*Спровођење имунизације/ вакцинације  (Терен)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</si>
  <si>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</si>
  <si>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</si>
  <si>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</si>
  <si>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</si>
  <si>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</si>
  <si>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</si>
  <si>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</si>
  <si>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</si>
  <si>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</si>
  <si>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</si>
  <si>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1000017</t>
  </si>
  <si>
    <t>Лекарски преглед на терену (у установама које немају службу кућног лечења)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</si>
  <si>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</si>
  <si>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</si>
  <si>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L000349</t>
  </si>
  <si>
    <t>Табела бр. 10</t>
  </si>
  <si>
    <t>А за гинеколога</t>
  </si>
  <si>
    <t>Гинеколога</t>
  </si>
  <si>
    <t>А за педијатра</t>
  </si>
  <si>
    <t>Педијатра</t>
  </si>
  <si>
    <t>А за психолога</t>
  </si>
  <si>
    <t>Психолога</t>
  </si>
  <si>
    <t xml:space="preserve">А остали сарадници </t>
  </si>
  <si>
    <t>Осталих стручњака</t>
  </si>
  <si>
    <t>Табела бр. 11</t>
  </si>
  <si>
    <t>1300011</t>
  </si>
  <si>
    <t xml:space="preserve">Превентивни гинеколошки преглед </t>
  </si>
  <si>
    <t>Скрининг/ рано откривање рака грлића материце  код жена 25-64. година</t>
  </si>
  <si>
    <t>1300029*</t>
  </si>
  <si>
    <t>33</t>
  </si>
  <si>
    <t>1300151</t>
  </si>
  <si>
    <t>Превентивни преглед у вези са планирањем породице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</si>
  <si>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</si>
  <si>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</si>
  <si>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</si>
  <si>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</si>
  <si>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</si>
  <si>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Ексфолијативна цитологија ткива репродукт. органа жене - неаутоматизована припрема и неаутоматизовано бојење</t>
  </si>
  <si>
    <t>Ексфолијативна цитологија ткива репродукт. органа жене - неаутоматизована припрема и неаутоматизовано бојење (за превентивне прегледе)</t>
  </si>
  <si>
    <t>1300045</t>
  </si>
  <si>
    <t>Контролни преглед труднице</t>
  </si>
  <si>
    <t>Контролни преглед труднице са високо-ризичном трудноћом (за високо ризичну трудноћу)</t>
  </si>
  <si>
    <t>Превентивни преглед породиље</t>
  </si>
  <si>
    <t>Након шест недеља</t>
  </si>
  <si>
    <t>09</t>
  </si>
  <si>
    <t>Након шест месеци</t>
  </si>
  <si>
    <t>14</t>
  </si>
  <si>
    <t>Гинеколошко-акушерски ултраз. прегл. трудница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</si>
  <si>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</si>
  <si>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</si>
  <si>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</si>
  <si>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</si>
  <si>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</si>
  <si>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15</t>
  </si>
  <si>
    <t>Гинеколошко-акушерски ултразвучни преглед осталих жена</t>
  </si>
  <si>
    <t>17</t>
  </si>
  <si>
    <t>Ултразвучни преглед органа (дојке)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</si>
  <si>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</si>
  <si>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</si>
  <si>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</si>
  <si>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</si>
  <si>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</si>
  <si>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</si>
  <si>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</si>
  <si>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</si>
  <si>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</si>
  <si>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</si>
  <si>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</si>
  <si>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1300128</t>
  </si>
  <si>
    <t>Инстр./ мања хир. инт. које се одн. на бол. реп. органа жене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</si>
  <si>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</si>
  <si>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</si>
  <si>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</si>
  <si>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</si>
  <si>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</si>
  <si>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</si>
  <si>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</si>
  <si>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</si>
  <si>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</si>
  <si>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</si>
  <si>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</si>
  <si>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</si>
  <si>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</si>
  <si>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</si>
  <si>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</si>
  <si>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</si>
  <si>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студентске омладине (одраслих) ради лечења</t>
  </si>
  <si>
    <t>1200047</t>
  </si>
  <si>
    <t xml:space="preserve">Поновни преглед студентске омладине (одраслих) ради лечења </t>
  </si>
  <si>
    <t>1200054</t>
  </si>
  <si>
    <t>Посебни преглед студената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</si>
  <si>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</si>
  <si>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</si>
  <si>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</si>
  <si>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</si>
  <si>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</si>
  <si>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</si>
  <si>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</si>
  <si>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</si>
  <si>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</si>
  <si>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</si>
  <si>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</si>
  <si>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</si>
  <si>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</si>
  <si>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1100032***</t>
  </si>
  <si>
    <t>1100033***</t>
  </si>
  <si>
    <t>1100034***</t>
  </si>
  <si>
    <t>КУРАТИВА/Прегледи лекара</t>
  </si>
  <si>
    <t>1200039</t>
  </si>
  <si>
    <t xml:space="preserve">Први преглед одраслих ради лечења </t>
  </si>
  <si>
    <t>Први преглед одраслих ради лечења (Т)</t>
  </si>
  <si>
    <t>Поновни преглед одраслих ради лечења</t>
  </si>
  <si>
    <t>Поновни преглед одраслих ради лечења (Т)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</si>
  <si>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</si>
  <si>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</si>
  <si>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</si>
  <si>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</si>
  <si>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</si>
  <si>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</si>
  <si>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</si>
  <si>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</si>
  <si>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</si>
  <si>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</si>
  <si>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</si>
  <si>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</si>
  <si>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*L012419</t>
  </si>
  <si>
    <t xml:space="preserve">Хемоглобин (крв) (ФОБТ) у фецесу - ензимски </t>
  </si>
  <si>
    <t>1000215**</t>
  </si>
  <si>
    <t>Додељен атрибут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</si>
  <si>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</si>
  <si>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</si>
  <si>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</si>
  <si>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</si>
  <si>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***Само у случају да у служби ради специјалиста спортске медицине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</si>
  <si>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</si>
  <si>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</si>
  <si>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</si>
  <si>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1000215*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</si>
  <si>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</si>
  <si>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</si>
  <si>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</si>
  <si>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</si>
  <si>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одраслих ради лечења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</si>
  <si>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</si>
  <si>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</si>
  <si>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</si>
  <si>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</si>
  <si>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</si>
  <si>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</si>
  <si>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Кратка посета изабраном лекару (палијативно збрињавање)</t>
  </si>
  <si>
    <t>Спровођење имунизације/вакцинације</t>
  </si>
  <si>
    <t>Здравствена нега болесника у стану/кући</t>
  </si>
  <si>
    <t>Здравствена нега болесника у стану/кући (палијативно збрињавање)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</si>
  <si>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</si>
  <si>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</si>
  <si>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</si>
  <si>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</si>
  <si>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</si>
  <si>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</si>
  <si>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</si>
  <si>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</si>
  <si>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</si>
  <si>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</si>
  <si>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</si>
  <si>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</si>
  <si>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</si>
  <si>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Свеобухватна геријатријска процена*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</si>
  <si>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</si>
  <si>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</si>
  <si>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</si>
  <si>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</si>
  <si>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Екцизија/одстранивање ткива/деструкција/чишћење ране/каутеризација – опште</t>
  </si>
  <si>
    <t>* Ради се на основу посебне анкете која се налази у прилогу упутства</t>
  </si>
  <si>
    <t>** Услуге социјалног радника код пацијаната на палијативном збрињавању</t>
  </si>
  <si>
    <t>Табела бр.16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</si>
  <si>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</si>
  <si>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</si>
  <si>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</si>
  <si>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</si>
  <si>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</si>
  <si>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</si>
  <si>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</si>
  <si>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</si>
  <si>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</si>
  <si>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</si>
  <si>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</si>
  <si>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</si>
  <si>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</si>
  <si>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</si>
  <si>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</si>
  <si>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</si>
  <si>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</si>
  <si>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</si>
  <si>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</si>
  <si>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</si>
  <si>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План
2018.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</si>
  <si>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</si>
  <si>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</si>
  <si>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</si>
  <si>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</si>
  <si>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</si>
  <si>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</si>
  <si>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</si>
  <si>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</si>
  <si>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</si>
  <si>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</si>
  <si>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</si>
  <si>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 xml:space="preserve"> 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</si>
  <si>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</si>
  <si>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</si>
  <si>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</si>
  <si>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</si>
  <si>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</si>
  <si>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</si>
  <si>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</si>
  <si>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</si>
  <si>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</si>
  <si>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</si>
  <si>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</si>
  <si>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</si>
  <si>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</si>
  <si>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</si>
  <si>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</si>
  <si>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</si>
  <si>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Извршено услуа 2017.</t>
  </si>
  <si>
    <t>Планирано услуга 2018.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</si>
  <si>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</si>
  <si>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</si>
  <si>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</si>
  <si>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</si>
  <si>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</si>
  <si>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</si>
  <si>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</si>
  <si>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</si>
  <si>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</si>
  <si>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</si>
  <si>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</si>
  <si>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</si>
  <si>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</si>
  <si>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</si>
  <si>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</si>
  <si>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</si>
  <si>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</si>
  <si>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</si>
  <si>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</si>
  <si>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</si>
  <si>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</si>
  <si>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</si>
  <si>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</si>
  <si>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</si>
  <si>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</si>
  <si>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</si>
  <si>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</si>
  <si>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</si>
  <si>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</si>
  <si>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</si>
  <si>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</si>
  <si>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</si>
  <si>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</si>
  <si>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</si>
  <si>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</si>
  <si>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</si>
  <si>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</si>
  <si>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</si>
  <si>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</si>
  <si>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</si>
  <si>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</si>
  <si>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</si>
  <si>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</si>
  <si>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</si>
  <si>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</si>
  <si>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</si>
  <si>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</si>
  <si>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</si>
  <si>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</si>
  <si>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</si>
  <si>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</si>
  <si>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</si>
  <si>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</si>
  <si>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</si>
  <si>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</si>
  <si>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</si>
  <si>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</si>
  <si>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</si>
  <si>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</si>
  <si>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</si>
  <si>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</si>
  <si>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</si>
  <si>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</si>
  <si>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</si>
  <si>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</si>
  <si>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</si>
  <si>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</si>
  <si>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</si>
  <si>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</si>
  <si>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</si>
  <si>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</si>
  <si>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</si>
  <si>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</si>
  <si>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</si>
  <si>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</si>
  <si>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</si>
  <si>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</si>
  <si>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</si>
  <si>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</si>
  <si>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</si>
  <si>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</si>
  <si>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</si>
  <si>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</si>
  <si>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</si>
  <si>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</si>
  <si>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</si>
  <si>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</si>
  <si>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</si>
  <si>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</si>
  <si>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</si>
  <si>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</si>
  <si>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</si>
  <si>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</si>
  <si>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</si>
  <si>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</si>
  <si>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</si>
  <si>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</si>
  <si>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</si>
  <si>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</si>
  <si>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</si>
  <si>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</si>
  <si>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</si>
  <si>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</si>
  <si>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</si>
  <si>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</si>
  <si>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</si>
  <si>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</si>
  <si>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</si>
  <si>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</si>
  <si>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</si>
  <si>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</si>
  <si>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</si>
  <si>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</si>
  <si>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</si>
  <si>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</si>
  <si>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</si>
  <si>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</si>
  <si>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</si>
  <si>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</si>
  <si>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</si>
  <si>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</si>
  <si>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</si>
  <si>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</si>
  <si>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</si>
  <si>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</si>
  <si>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</si>
  <si>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</si>
  <si>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</si>
  <si>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</si>
  <si>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</si>
  <si>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</si>
  <si>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</si>
  <si>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</si>
  <si>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</si>
  <si>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</si>
  <si>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</si>
  <si>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</si>
  <si>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</si>
  <si>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</si>
  <si>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</si>
  <si>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</si>
  <si>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</si>
  <si>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</si>
  <si>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</si>
  <si>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</si>
  <si>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</si>
  <si>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</si>
  <si>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</si>
  <si>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</si>
  <si>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</si>
  <si>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</si>
  <si>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</si>
  <si>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</si>
  <si>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</si>
  <si>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</si>
  <si>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</si>
  <si>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</si>
  <si>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</si>
  <si>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</si>
  <si>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</si>
  <si>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</si>
  <si>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</si>
  <si>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</si>
  <si>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</si>
  <si>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</si>
  <si>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</si>
  <si>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</si>
  <si>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</si>
  <si>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</si>
  <si>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</si>
  <si>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</si>
  <si>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</si>
  <si>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</si>
  <si>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</si>
  <si>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</si>
  <si>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</si>
  <si>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</si>
  <si>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</si>
  <si>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</si>
  <si>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</si>
  <si>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</si>
  <si>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</si>
  <si>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</si>
  <si>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</si>
  <si>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</si>
  <si>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</si>
  <si>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</si>
  <si>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</si>
  <si>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</si>
  <si>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</si>
  <si>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</si>
  <si>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</si>
  <si>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</si>
  <si>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</si>
  <si>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</si>
  <si>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</si>
  <si>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</si>
  <si>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</si>
  <si>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</si>
  <si>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</si>
  <si>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</si>
  <si>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</si>
  <si>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</si>
  <si>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</si>
  <si>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</si>
  <si>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</si>
  <si>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</si>
  <si>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</si>
  <si>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</si>
  <si>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</si>
  <si>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</si>
  <si>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</si>
  <si>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</si>
  <si>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</si>
  <si>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</si>
  <si>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</si>
  <si>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</si>
  <si>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</si>
  <si>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</si>
  <si>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</si>
  <si>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</si>
  <si>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</si>
  <si>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</si>
  <si>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</si>
  <si>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</si>
  <si>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</si>
  <si>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</si>
  <si>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</si>
  <si>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</si>
  <si>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</si>
  <si>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</si>
  <si>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</si>
  <si>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</si>
  <si>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</si>
  <si>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</si>
  <si>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</si>
  <si>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</si>
  <si>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</si>
  <si>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</si>
  <si>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</si>
  <si>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</si>
  <si>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</si>
  <si>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</si>
  <si>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</si>
  <si>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</si>
  <si>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</si>
  <si>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</si>
  <si>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</si>
  <si>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</si>
  <si>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</si>
  <si>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</si>
  <si>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</si>
  <si>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</si>
  <si>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</si>
  <si>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</si>
  <si>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</si>
  <si>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L012401</t>
  </si>
  <si>
    <t>Хемоглобин (крв) (ФОБТ) у фецесу - имунохемијски  (атрибут 33)</t>
  </si>
  <si>
    <t>L012419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</si>
  <si>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</si>
  <si>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</si>
  <si>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</si>
  <si>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</si>
  <si>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</si>
  <si>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</si>
  <si>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</si>
  <si>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</si>
  <si>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</si>
  <si>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</si>
  <si>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</si>
  <si>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</si>
  <si>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</si>
  <si>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</si>
  <si>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</si>
  <si>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</si>
  <si>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</si>
  <si>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</si>
  <si>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</si>
  <si>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</si>
  <si>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</si>
  <si>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</si>
  <si>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</si>
  <si>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</si>
  <si>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</si>
  <si>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</si>
  <si>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</si>
  <si>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</si>
  <si>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</si>
  <si>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</si>
  <si>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</si>
  <si>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</si>
  <si>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>Скрининг/ рано откривање рака дојке (мамографија)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</si>
  <si>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</si>
  <si>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</si>
  <si>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</si>
  <si>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</si>
  <si>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</si>
  <si>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</si>
  <si>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</si>
  <si>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</si>
  <si>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</si>
  <si>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</si>
  <si>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</si>
  <si>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</si>
  <si>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</si>
  <si>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</si>
  <si>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</si>
  <si>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</si>
  <si>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дојке – сива скала</t>
  </si>
  <si>
    <t>*Ултразвучни преглед кукова – сива скала</t>
  </si>
  <si>
    <t>Број корисника  услуга ултразвука</t>
  </si>
  <si>
    <t>*Планирати уколико се услуга ради од стране редиолога, а не педијатра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</si>
  <si>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</si>
  <si>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</si>
  <si>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</si>
  <si>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</si>
  <si>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</si>
  <si>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</si>
  <si>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</si>
  <si>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</si>
  <si>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</si>
  <si>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</si>
  <si>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</si>
  <si>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</si>
  <si>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30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</si>
  <si>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</si>
  <si>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</si>
  <si>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</si>
  <si>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</si>
  <si>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</si>
  <si>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</si>
  <si>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</si>
  <si>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</si>
  <si>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</si>
  <si>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</si>
  <si>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</si>
  <si>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</si>
  <si>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</si>
  <si>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</si>
  <si>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</si>
  <si>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</si>
  <si>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</si>
  <si>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 (особа оболела од дијабетеса)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</si>
  <si>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</si>
  <si>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</si>
  <si>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</si>
  <si>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</si>
  <si>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</si>
  <si>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</si>
  <si>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</si>
  <si>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</si>
  <si>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</si>
  <si>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</si>
  <si>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</si>
  <si>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</si>
  <si>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</si>
  <si>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</si>
  <si>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</si>
  <si>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</si>
  <si>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</si>
  <si>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</si>
  <si>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</si>
  <si>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</si>
  <si>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</si>
  <si>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</si>
  <si>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</si>
  <si>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</si>
  <si>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</si>
  <si>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</si>
  <si>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</si>
  <si>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</si>
  <si>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</si>
  <si>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</si>
  <si>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</si>
  <si>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</si>
  <si>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</si>
  <si>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</si>
  <si>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</si>
  <si>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</si>
  <si>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</si>
  <si>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</si>
  <si>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</si>
  <si>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</si>
  <si>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</si>
  <si>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</si>
  <si>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</si>
  <si>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</si>
  <si>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</si>
  <si>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</si>
  <si>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</si>
  <si>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</si>
  <si>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</si>
  <si>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</si>
  <si>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ORL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</si>
  <si>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</si>
  <si>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</si>
  <si>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</si>
  <si>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</si>
  <si>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</si>
  <si>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</si>
  <si>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</si>
  <si>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</si>
  <si>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</si>
  <si>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</si>
  <si>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</si>
  <si>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</si>
  <si>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</si>
  <si>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</si>
  <si>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</si>
  <si>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</si>
  <si>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</si>
  <si>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</si>
  <si>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</si>
  <si>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</si>
  <si>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</si>
  <si>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</si>
  <si>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</si>
  <si>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</si>
  <si>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</si>
  <si>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</si>
  <si>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</si>
  <si>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</si>
  <si>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 xml:space="preserve">Дерматовенеролошки преглед - први </t>
  </si>
  <si>
    <t>Инц./ дрен./ исп./одстр. теч. прод. упалних процеса - опште</t>
  </si>
  <si>
    <t>Табела бр.28</t>
  </si>
  <si>
    <t>РФЗО
ШИФРE</t>
  </si>
  <si>
    <t xml:space="preserve">ПРЕВЕНТИВА </t>
  </si>
  <si>
    <t>2400018, 2400026, 2400034, 2400059</t>
  </si>
  <si>
    <t xml:space="preserve">Прегледи </t>
  </si>
  <si>
    <t>Уклањање наслага</t>
  </si>
  <si>
    <t xml:space="preserve">2400141, 2400158 </t>
  </si>
  <si>
    <t>Апликација флуорида</t>
  </si>
  <si>
    <t>2400133, 2400166</t>
  </si>
  <si>
    <t>Заливање фисура</t>
  </si>
  <si>
    <t>2400067, 2400075, 2400083, 2400117, 2400091, 
2400109, 2400802</t>
  </si>
  <si>
    <t>УКУПНО ПРЕВЕНТИВА</t>
  </si>
  <si>
    <t>КУРАТИВА/Прегледи, дијагностика и терапија</t>
  </si>
  <si>
    <t xml:space="preserve">2400976, 2400984, </t>
  </si>
  <si>
    <t>Прегледи због терапије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</si>
  <si>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</si>
  <si>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</si>
  <si>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</si>
  <si>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Ортодонтска терапија</t>
  </si>
  <si>
    <t>2400539, 547, 2401099, 2401115</t>
  </si>
  <si>
    <t>Терапија пародонцијума</t>
  </si>
  <si>
    <t>2401206,2401214, 2401164, 2401172,2401255, 2401347,2400679,687,695,703,711,729,737,
794,2401107,1123,1131,1149,1156,1180,1198,1222,1230,
1248,1339</t>
  </si>
  <si>
    <t>Хируршка терапија</t>
  </si>
  <si>
    <t>2400943, 950, 2401347</t>
  </si>
  <si>
    <t>Анестезије</t>
  </si>
  <si>
    <t>2400174,2400752, 2400745, 2400760, 2400968, 2401016, 2401057, 2401263, 2401271, 2401289, 2401297, 2401305, 2400323,2400554,638,646,653,661,778,786</t>
  </si>
  <si>
    <t>Ургентне услуге</t>
  </si>
  <si>
    <t>2401479, 2401461</t>
  </si>
  <si>
    <t>Стоматолошка заштита особа/деце 
са посебним потребама</t>
  </si>
  <si>
    <t>2400455, 463, 471, 489, 497, 505, 513</t>
  </si>
  <si>
    <t>Протетска терапија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</si>
  <si>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</si>
  <si>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</si>
  <si>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</si>
  <si>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</si>
  <si>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ОЦЕНА И МИШЉЕЊЕ (Табела се попуњава за анализу реализације плана на 6 и 12 месеци)</t>
  </si>
  <si>
    <t>Табела бр. 30 А</t>
  </si>
  <si>
    <t>ДЕЛАТНОСТ</t>
  </si>
  <si>
    <t>ПРЕГЛЕДИ</t>
  </si>
  <si>
    <t>ДИЈАГНОСТИЧКЕ И ТЕРАПИЈСКEУСЛУГЕ</t>
  </si>
  <si>
    <t>ПРЕВЕНТИВА                       (прегледи и услуге)</t>
  </si>
  <si>
    <t>КУРАТИВА</t>
  </si>
  <si>
    <t>План</t>
  </si>
  <si>
    <t>Извршење (ф.р.)</t>
  </si>
  <si>
    <t xml:space="preserve"> % Извршења у односу на План </t>
  </si>
  <si>
    <t>Здравствена заштита студената</t>
  </si>
  <si>
    <t>Центар за превенцију</t>
  </si>
  <si>
    <t xml:space="preserve">Кућно лечење, нега и палијативна </t>
  </si>
  <si>
    <t>Поливалентна патронажна служба</t>
  </si>
  <si>
    <t>Стоматолошка служба</t>
  </si>
  <si>
    <t>Ултразвучна дијагностика</t>
  </si>
  <si>
    <t>Пнеумофизиологија</t>
  </si>
  <si>
    <t>Офтамологија</t>
  </si>
  <si>
    <t>Физикалан медицина  и рехабилит.</t>
  </si>
  <si>
    <t>Ототриноларингологија</t>
  </si>
  <si>
    <t>Заштита менталног здравља</t>
  </si>
  <si>
    <t>Дерматологија</t>
  </si>
  <si>
    <t>Спортска медицина</t>
  </si>
  <si>
    <t>Остали*</t>
  </si>
  <si>
    <t xml:space="preserve">Укупно </t>
  </si>
  <si>
    <t>* специјалистичко-консултативни прегледи за Службу која недостаје у табели</t>
  </si>
  <si>
    <t>Табела бр. 30 Б</t>
  </si>
  <si>
    <t>ПРЕВЕНТИВА</t>
  </si>
  <si>
    <t>ДЗ СА ДИЈАЛИЗОМ</t>
  </si>
  <si>
    <t>Број лица</t>
  </si>
  <si>
    <t>Број дијализа</t>
  </si>
  <si>
    <t>Извршење</t>
  </si>
  <si>
    <t>% Извршења</t>
  </si>
  <si>
    <t>Хемодијализа укупно</t>
  </si>
  <si>
    <t>Перитонеална дијализа укупно</t>
  </si>
  <si>
    <t>Континуирани поступци замене бубрежне функције и плазмафереза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</si>
  <si>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</si>
  <si>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</si>
  <si>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</si>
  <si>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</si>
  <si>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</si>
  <si>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</si>
  <si>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</si>
  <si>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</si>
  <si>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</si>
  <si>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</si>
  <si>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</si>
  <si>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</si>
  <si>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Manji broj predavanja je planirano bog nedostatka lekara i med. sestara</t>
  </si>
  <si>
    <t xml:space="preserve">Napomena: </t>
  </si>
  <si>
    <t>1. Kalijum i Natrijum iz seruma se radi enzimskom metodom, a u planu je označena metodom jon selektivna elektroda,</t>
  </si>
  <si>
    <t>jer nismo imali drugu opciju. Druga metoda koja nam je ponuđena je plamena fotometrija. U toj metodi se koristi</t>
  </si>
  <si>
    <t>i butan boca, koja u akreditovanim laboratorijama više ne sme da se koristi</t>
  </si>
  <si>
    <t>2. Hloridi u serumu se u našoj laboratoriji rade metodom Mercuric Thiocyanate, a ponuđene su nam POCT metoda</t>
  </si>
  <si>
    <t xml:space="preserve"> i jon selektivnom elektrodom, te smo u u plan stavili jon selektivnu elektrodu</t>
  </si>
  <si>
    <t>L002055 - Dosad se radilo deci, od sad se radi svakome</t>
  </si>
  <si>
    <t>NAPOMENA:</t>
  </si>
  <si>
    <t>Manji broj planiranih usluga u 2018. godini je zbog planiranja u skladu sa Pravilnikom o bližim uslovima</t>
  </si>
  <si>
    <t>za obavljanje zdravstvene delatnosti a u skladu za IZIS-om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</si>
  <si>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Ad </t>
    </r>
    <r>
      <rPr>
        <sz val="10"/>
        <rFont val="Times New Roman"/>
        <family val="1"/>
      </rPr>
      <t xml:space="preserve">1800143 – Za 2018 . godinu planirano manje usluga nego 2017. godine. Razlog je kvar  aparata za UZ  terapiju, a deo indikacionog područja ovog aparata pokrivaju DD struje. U nadi dobijanja novog aprata  i plan za 2018. godinu u okviru plana i izvšenja plana prethodnih godina.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</si>
  <si>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Ad 1800168 – Obrazloženje kao za 1800143.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</si>
  <si>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Ad 1800200 – Plan je u okviru plana I ostvarenja prethodnih godina .</t>
    </r>
  </si>
  <si>
    <t xml:space="preserve">Postoji dva aparata UZ na odeljenju koji su u upotrebi od 2008. godine, a veoma širokog indikacionog područja te maksimalno u  upotrebi . Naizmenično su u kvaru., Trenutno u proceduri nabavka novog aparata.  </t>
  </si>
  <si>
    <t>M01AE01</t>
  </si>
  <si>
    <t>Brufen sirup 100ml 100mg/5ml</t>
  </si>
  <si>
    <t>sirup</t>
  </si>
  <si>
    <t>plastična bočica, 1 po 100 ml (100 mg/5 ml)</t>
  </si>
  <si>
    <t>S01CA01</t>
  </si>
  <si>
    <t>Dexamethason-neomycin kapi</t>
  </si>
  <si>
    <t>kapi za oči, rastvor</t>
  </si>
  <si>
    <t>bočica staklena, 10 ml (0,1% + 0,35%)</t>
  </si>
  <si>
    <t>S01AA01</t>
  </si>
  <si>
    <t>Hloramkol 1% mast za oci</t>
  </si>
  <si>
    <t>mast za oči</t>
  </si>
  <si>
    <t>tuba, 1 po 5 g (1%)</t>
  </si>
  <si>
    <t>A03FA01</t>
  </si>
  <si>
    <t>Klometol sirup100ml 5mg/5ml</t>
  </si>
  <si>
    <t>boca staklena, 1 po 100 ml (5 mg/5 ml)</t>
  </si>
  <si>
    <t>C01DA02</t>
  </si>
  <si>
    <t>NITROLINGUAL spr 0,4mg/d</t>
  </si>
  <si>
    <t>sprej</t>
  </si>
  <si>
    <t>boca sa pumpom za doziranje, 12,2 ml/ 200 doza (0,4 mg/doza)</t>
  </si>
  <si>
    <t>N02BE01</t>
  </si>
  <si>
    <t>Paracetamol sirup 100ml</t>
  </si>
  <si>
    <t>bočica, 1 po 100 ml (120 mg/5 ml)</t>
  </si>
  <si>
    <t>R03BA02</t>
  </si>
  <si>
    <t>Pulmicort inh. 20x2ml</t>
  </si>
  <si>
    <t>ampula</t>
  </si>
  <si>
    <t>ampula, 20 po 2 ml (0,25 mg/ml)</t>
  </si>
  <si>
    <t>R03AC02</t>
  </si>
  <si>
    <t>Spalmotil kapi 1x10ml</t>
  </si>
  <si>
    <t>kapi</t>
  </si>
  <si>
    <t>bočica,1 po 10 ml (5 mg/ml)</t>
  </si>
  <si>
    <t>H04AA01</t>
  </si>
  <si>
    <t>GLUCAGEN  HYPOKIT bočica sa praškom i napunjeni in</t>
  </si>
  <si>
    <t>injekcioni špric</t>
  </si>
  <si>
    <t>D06Ba01</t>
  </si>
  <si>
    <t>Sanaderm krema</t>
  </si>
  <si>
    <t>tuba</t>
  </si>
  <si>
    <t>1 po 50 g 1%</t>
  </si>
  <si>
    <t>N02BB02</t>
  </si>
  <si>
    <t>Analgin inj 2.5g/ml</t>
  </si>
  <si>
    <t>rastvor za injekciju</t>
  </si>
  <si>
    <t>ampula, 50 po 2,5 g/5 ml</t>
  </si>
  <si>
    <t>A11HA02</t>
  </si>
  <si>
    <t>Bedoxin 50 x 2 ml</t>
  </si>
  <si>
    <t>50 po 50 mg/2 ml</t>
  </si>
  <si>
    <t>N05BA01</t>
  </si>
  <si>
    <t>Bensedin 10 x 10 mg / 2 ml</t>
  </si>
  <si>
    <t>ampula, 10 po 2 ml (10 mg/2 ml)</t>
  </si>
  <si>
    <t>A11EA</t>
  </si>
  <si>
    <t>Beviplex 5 amp</t>
  </si>
  <si>
    <t>5 x (40 mg + 4 mg +8 mg + 100 mg + 10 mg +0,004 mg)</t>
  </si>
  <si>
    <t>A03BB01</t>
  </si>
  <si>
    <t>Buscopan 6 x 20 mg/ml</t>
  </si>
  <si>
    <t>ampula, 6 po 1 ml (20 mg/1 ml)</t>
  </si>
  <si>
    <t>A11GA01</t>
  </si>
  <si>
    <t>C vitamin 50 x 5 ml</t>
  </si>
  <si>
    <t>ampula, 50 po 5 ml (500 mg/5 ml)</t>
  </si>
  <si>
    <t>B01AB03</t>
  </si>
  <si>
    <t>Clexane amp 20mg/0,2ml</t>
  </si>
  <si>
    <t>2000ij/0.2ml</t>
  </si>
  <si>
    <t>B01AB04</t>
  </si>
  <si>
    <t>Clexane amp 60mg/0,6ml</t>
  </si>
  <si>
    <t>6000 ij/0.6ml</t>
  </si>
  <si>
    <t>B01AB05</t>
  </si>
  <si>
    <t>Clexane amp 40mg/0,4ml</t>
  </si>
  <si>
    <t>4000 ij/0.4ml</t>
  </si>
  <si>
    <t>C01BD01</t>
  </si>
  <si>
    <t>Cordarone amp 6x150 mg/3ml</t>
  </si>
  <si>
    <t>ampula, 6 po 3 ml (150 mg/3 ml)</t>
  </si>
  <si>
    <t>H02AB02</t>
  </si>
  <si>
    <t>Dexason 25 x 1 ml / 4 mg</t>
  </si>
  <si>
    <t>ampula, 25 po 1 ml (4 mg/ml)</t>
  </si>
  <si>
    <t>B02BX01</t>
  </si>
  <si>
    <t>Dicynone amp 10x2ml 250mg/2ml</t>
  </si>
  <si>
    <t>250mg/2ml</t>
  </si>
  <si>
    <t>M01AB05</t>
  </si>
  <si>
    <t>Diklofenak</t>
  </si>
  <si>
    <t>ampula, 5 po 3 ml (75 mg/3 ml)</t>
  </si>
  <si>
    <t>H02AB01</t>
  </si>
  <si>
    <t>Diprophost (2mg+5mg)</t>
  </si>
  <si>
    <t xml:space="preserve"> (2mg+5mg)/ml</t>
  </si>
  <si>
    <t>N01AH01</t>
  </si>
  <si>
    <t>Fentanyl</t>
  </si>
  <si>
    <t>0.5mg/10ml</t>
  </si>
  <si>
    <t>B01AB06</t>
  </si>
  <si>
    <t>Fraxiparine 0,3ml</t>
  </si>
  <si>
    <t>2850 ij/0.3ml</t>
  </si>
  <si>
    <t>Fraxiparine 0,4ml</t>
  </si>
  <si>
    <t>3800 ij/0.4ml</t>
  </si>
  <si>
    <t>Fraxiparine 0,6ml</t>
  </si>
  <si>
    <t>5700 ij/0.6ml</t>
  </si>
  <si>
    <t>C03CA01</t>
  </si>
  <si>
    <t>Furosemid amp20mg/2ml</t>
  </si>
  <si>
    <t>ampula, 10 po 2 ml (10 mg/ml)</t>
  </si>
  <si>
    <t>J01GB03</t>
  </si>
  <si>
    <t>Gentamicin 10 x 120 mg / 2 ml Hemofarm</t>
  </si>
  <si>
    <t>ampula10 po 2 ml (120 mg/2 ml)</t>
  </si>
  <si>
    <t>Gentamicin 10 x 80 mg / 2 ml Galenika</t>
  </si>
  <si>
    <t>ampula, 10 po 2 ml (80 mg/2 ml)</t>
  </si>
  <si>
    <t>Gentamicin 120 mg amp Galenika</t>
  </si>
  <si>
    <t>B05BA03</t>
  </si>
  <si>
    <t>Glucosa 10%  500 ml Hemofarm</t>
  </si>
  <si>
    <t>boca</t>
  </si>
  <si>
    <t>500ml 10%</t>
  </si>
  <si>
    <t>Glucosa 5%  500 ml Hemofarm</t>
  </si>
  <si>
    <t>500ml 5%</t>
  </si>
  <si>
    <t>N05AD01</t>
  </si>
  <si>
    <t>Haldol  5x1ml</t>
  </si>
  <si>
    <t>5mg/ml</t>
  </si>
  <si>
    <t>Haldol depo 5x1ml</t>
  </si>
  <si>
    <t>50mg/ml</t>
  </si>
  <si>
    <t>B05BB01</t>
  </si>
  <si>
    <t>Hartmanov rastvor</t>
  </si>
  <si>
    <t>500 ml (6g/l+0.4g/l+0.27g/l+3.2g/l)</t>
  </si>
  <si>
    <t>D08AG02</t>
  </si>
  <si>
    <t>Jodokomp rastvor 10% 500 ml</t>
  </si>
  <si>
    <t>500 ml 10%</t>
  </si>
  <si>
    <t>M01AE03</t>
  </si>
  <si>
    <t>Ketonal 10x100mg/2ml</t>
  </si>
  <si>
    <t>100mg/2ml</t>
  </si>
  <si>
    <t>Klometol amp 10x2ml</t>
  </si>
  <si>
    <t>10mg/2ml</t>
  </si>
  <si>
    <t>B02BA01</t>
  </si>
  <si>
    <t>Konakiom MM amp 5x10mg/ml</t>
  </si>
  <si>
    <t>10mg/1ml</t>
  </si>
  <si>
    <t>Lasix  6x2 ml Sanofi</t>
  </si>
  <si>
    <t>H02AB04</t>
  </si>
  <si>
    <t>Lemod depo 10 x 40 mg / 1 ml</t>
  </si>
  <si>
    <t>40mg/1ml</t>
  </si>
  <si>
    <t>LEMOD SOLU 1 X125mg</t>
  </si>
  <si>
    <t>125mg</t>
  </si>
  <si>
    <t>Lemod solu 15 x 40 mg</t>
  </si>
  <si>
    <t>40mg</t>
  </si>
  <si>
    <t>Lemod solu 500 mg</t>
  </si>
  <si>
    <t>500mg/7.8ml</t>
  </si>
  <si>
    <t>N01BB02</t>
  </si>
  <si>
    <t>Lidocain HCl 2 % 2 ml</t>
  </si>
  <si>
    <t>40mg/2ml</t>
  </si>
  <si>
    <t>B05BC01</t>
  </si>
  <si>
    <t>Manitol 20% 250ml</t>
  </si>
  <si>
    <t>250ml 20%</t>
  </si>
  <si>
    <t>G02AB01</t>
  </si>
  <si>
    <t>Methylergobrevin 50x0.2mg/ml</t>
  </si>
  <si>
    <t>0.2mg/ml</t>
  </si>
  <si>
    <t>N05AB02</t>
  </si>
  <si>
    <t>Moditen depo 25 mg</t>
  </si>
  <si>
    <t>25mg/ml</t>
  </si>
  <si>
    <t>N02AA01</t>
  </si>
  <si>
    <t>Morphini hydrochloridi 10 x 20 mg / ml</t>
  </si>
  <si>
    <t>20mg/ml</t>
  </si>
  <si>
    <t>M01AC06</t>
  </si>
  <si>
    <t>Movalis amp 5x15mg</t>
  </si>
  <si>
    <t>15mg/1.5ml</t>
  </si>
  <si>
    <t>B05XA03</t>
  </si>
  <si>
    <t>NaCl 0,9 % 500 ml Hemofarm</t>
  </si>
  <si>
    <t>500ml 9g/l</t>
  </si>
  <si>
    <t>Novalgetol amp 50x5ml</t>
  </si>
  <si>
    <t>2.5g/5ml</t>
  </si>
  <si>
    <t>B03BA03</t>
  </si>
  <si>
    <t>OHB 12 2500 gr / 2 ml</t>
  </si>
  <si>
    <t>2500mcg/2ml</t>
  </si>
  <si>
    <t>J01CE30</t>
  </si>
  <si>
    <t>Pancillin amp 50x800000ij</t>
  </si>
  <si>
    <t>bocica</t>
  </si>
  <si>
    <t>800 000ij (600 000ij+ 200 000ij)</t>
  </si>
  <si>
    <t>C07AB02</t>
  </si>
  <si>
    <t>Presolol 5 x 5 ml / 5 mg</t>
  </si>
  <si>
    <t>5mg/5ml</t>
  </si>
  <si>
    <t>A02BA02</t>
  </si>
  <si>
    <t>Ranitidin5x50mg/2ml</t>
  </si>
  <si>
    <t>rastvor za injekciju/infuziju 50mg</t>
  </si>
  <si>
    <t>Ringerov rastvor 500 ml Hemofarm</t>
  </si>
  <si>
    <t>500ml(8.6g/l+0.3g/l+0.33g/l)</t>
  </si>
  <si>
    <t>R06AC03</t>
  </si>
  <si>
    <t>Synopen 20mg/2ml</t>
  </si>
  <si>
    <t>20mg/2ml</t>
  </si>
  <si>
    <t>G03BA03</t>
  </si>
  <si>
    <t>Testosteron depo 250 ml</t>
  </si>
  <si>
    <t>250mg/ml</t>
  </si>
  <si>
    <t>J06BB02</t>
  </si>
  <si>
    <t>Tetagam P inj.spricu 250 ii/ml</t>
  </si>
  <si>
    <t>N02AX02</t>
  </si>
  <si>
    <t>Trodon  100mg/2ml</t>
  </si>
  <si>
    <t>Trodon 5 x 50 / 1 ml</t>
  </si>
  <si>
    <t>C08DA01</t>
  </si>
  <si>
    <t>Verapamil  Alkaloidamp 10x5mg/2ml</t>
  </si>
  <si>
    <t>5mg/2ml</t>
  </si>
  <si>
    <t>V07AB..</t>
  </si>
  <si>
    <t>Voda za injekciju</t>
  </si>
  <si>
    <t>5ml</t>
  </si>
  <si>
    <t>M01AB15</t>
  </si>
  <si>
    <t>Zodol  5x30mg/ml</t>
  </si>
  <si>
    <t>30mg/ml</t>
  </si>
  <si>
    <t>V04CF01</t>
  </si>
  <si>
    <t>PPD-T tuberkulin</t>
  </si>
  <si>
    <t>10po2.5ml(3ij/0.1ml)</t>
  </si>
  <si>
    <t>H01CB02</t>
  </si>
  <si>
    <t>Sandostatin lar 1x20mg</t>
  </si>
  <si>
    <t>H01CB03</t>
  </si>
  <si>
    <t>Somatuline Autogel 120mg</t>
  </si>
  <si>
    <t>120mg</t>
  </si>
  <si>
    <t>C01CA24</t>
  </si>
  <si>
    <t>Adrenalin amp1x1mg D lista</t>
  </si>
  <si>
    <t>1mg/ml</t>
  </si>
  <si>
    <t>R03DA05</t>
  </si>
  <si>
    <t>Aminophyllin amp10x250 mg/10 ml D lista</t>
  </si>
  <si>
    <t>A03BA01</t>
  </si>
  <si>
    <t>Atropin sulfat amp</t>
  </si>
  <si>
    <t>injekcija</t>
  </si>
  <si>
    <t>C01AA05</t>
  </si>
  <si>
    <t>Digoksin D lista</t>
  </si>
  <si>
    <t>0.25mg</t>
  </si>
  <si>
    <t>Glucosio 50% inf 100ml</t>
  </si>
  <si>
    <t>rastvor za infuziju</t>
  </si>
  <si>
    <t>ml</t>
  </si>
  <si>
    <t>Monasan</t>
  </si>
  <si>
    <t>N002447</t>
  </si>
  <si>
    <t>Propafen amp</t>
  </si>
  <si>
    <t>Остали медицински материјал</t>
  </si>
  <si>
    <t>ПВЦ шприцеви и игле</t>
  </si>
  <si>
    <t>Реагесни</t>
  </si>
  <si>
    <t>Завојни материјал</t>
  </si>
  <si>
    <t>Лабораторијски материјал</t>
  </si>
  <si>
    <t>Obrazloženje</t>
  </si>
  <si>
    <t>Od sredine decembra 2016.-e nismo dobijali robu, ilio smo ista dobijali sa velikim ograničenjima zbog nastalih dugova Doma zdravlja, kao i zbog blokade finansijskih sredstava ustanove od 23.02.2017. do 01.06.2017.</t>
  </si>
  <si>
    <t>Ovaj predlog je napravljen na osnovu potrošnje u 2016. godini pošto je to realnije, mada nisu uzeta u obzir povećanja cena artikala i lekova.</t>
  </si>
  <si>
    <t>8295 + 408 = 8703</t>
  </si>
  <si>
    <t>Dopler scan se ne planira iz razloga, sto se iz tehničkih razloga neće raditi</t>
  </si>
  <si>
    <t>Od sredine decembra 2016.-e nismo dobijali robu, ilio smo ista dobijali sa velikim ograničenjima zbog nastalih dugova Doma zdravlja, kao i zbog blokade finansijskih sredstava ustanove </t>
  </si>
  <si>
    <t>od 23.02.2017. do 01.06.2017.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</si>
</sst>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&quot;-&quot;??_);_(@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b/>
      <sz val="12"/>
      <name val="Times New Roman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sz val="10"/>
      <color indexed="17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11"/>
      <name val="Symbol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theme="1" tint="0.14996999502182007"/>
      <name val="Calibri"/>
      <family val="1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7" fillId="24" borderId="0" applyNumberFormat="0" applyBorder="0" applyAlignment="0" applyProtection="0"/>
    <xf numFmtId="0" fontId="16" fillId="25" borderId="0" applyNumberFormat="0" applyBorder="0" applyAlignment="0" applyProtection="0"/>
    <xf numFmtId="0" fontId="67" fillId="26" borderId="0" applyNumberFormat="0" applyBorder="0" applyAlignment="0" applyProtection="0"/>
    <xf numFmtId="0" fontId="16" fillId="17" borderId="0" applyNumberFormat="0" applyBorder="0" applyAlignment="0" applyProtection="0"/>
    <xf numFmtId="0" fontId="67" fillId="27" borderId="0" applyNumberFormat="0" applyBorder="0" applyAlignment="0" applyProtection="0"/>
    <xf numFmtId="0" fontId="16" fillId="19" borderId="0" applyNumberFormat="0" applyBorder="0" applyAlignment="0" applyProtection="0"/>
    <xf numFmtId="0" fontId="67" fillId="28" borderId="0" applyNumberFormat="0" applyBorder="0" applyAlignment="0" applyProtection="0"/>
    <xf numFmtId="0" fontId="16" fillId="29" borderId="0" applyNumberFormat="0" applyBorder="0" applyAlignment="0" applyProtection="0"/>
    <xf numFmtId="0" fontId="67" fillId="30" borderId="0" applyNumberFormat="0" applyBorder="0" applyAlignment="0" applyProtection="0"/>
    <xf numFmtId="0" fontId="16" fillId="31" borderId="0" applyNumberFormat="0" applyBorder="0" applyAlignment="0" applyProtection="0"/>
    <xf numFmtId="0" fontId="67" fillId="32" borderId="0" applyNumberFormat="0" applyBorder="0" applyAlignment="0" applyProtection="0"/>
    <xf numFmtId="0" fontId="16" fillId="33" borderId="0" applyNumberFormat="0" applyBorder="0" applyAlignment="0" applyProtection="0"/>
    <xf numFmtId="0" fontId="6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6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6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16" fillId="40" borderId="0" applyNumberFormat="0" applyBorder="0" applyAlignment="0" applyProtection="0"/>
    <xf numFmtId="0" fontId="16" fillId="45" borderId="0" applyNumberFormat="0" applyBorder="0" applyAlignment="0" applyProtection="0"/>
    <xf numFmtId="0" fontId="67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29" borderId="0" applyNumberFormat="0" applyBorder="0" applyAlignment="0" applyProtection="0"/>
    <xf numFmtId="0" fontId="6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67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68" fillId="52" borderId="0" applyNumberFormat="0" applyBorder="0" applyAlignment="0" applyProtection="0"/>
    <xf numFmtId="0" fontId="17" fillId="53" borderId="0" applyNumberFormat="0" applyBorder="0" applyAlignment="0" applyProtection="0"/>
    <xf numFmtId="0" fontId="69" fillId="54" borderId="1" applyNumberFormat="0" applyAlignment="0" applyProtection="0"/>
    <xf numFmtId="0" fontId="18" fillId="15" borderId="2" applyNumberFormat="0" applyAlignment="0" applyProtection="0"/>
    <xf numFmtId="0" fontId="70" fillId="55" borderId="3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58" borderId="0" applyNumberFormat="0" applyBorder="0" applyAlignment="0" applyProtection="0"/>
    <xf numFmtId="0" fontId="21" fillId="44" borderId="0" applyNumberFormat="0" applyBorder="0" applyAlignment="0" applyProtection="0"/>
    <xf numFmtId="0" fontId="73" fillId="0" borderId="4" applyNumberFormat="0" applyFill="0" applyAlignment="0" applyProtection="0"/>
    <xf numFmtId="0" fontId="22" fillId="0" borderId="5" applyNumberFormat="0" applyFill="0" applyAlignment="0" applyProtection="0"/>
    <xf numFmtId="0" fontId="74" fillId="0" borderId="6" applyNumberFormat="0" applyFill="0" applyAlignment="0" applyProtection="0"/>
    <xf numFmtId="0" fontId="23" fillId="0" borderId="7" applyNumberFormat="0" applyFill="0" applyAlignment="0" applyProtection="0"/>
    <xf numFmtId="0" fontId="75" fillId="0" borderId="8" applyNumberFormat="0" applyFill="0" applyAlignment="0" applyProtection="0"/>
    <xf numFmtId="0" fontId="2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9" borderId="1" applyNumberFormat="0" applyAlignment="0" applyProtection="0"/>
    <xf numFmtId="0" fontId="26" fillId="11" borderId="10" applyNumberFormat="0" applyAlignment="0" applyProtection="0"/>
    <xf numFmtId="0" fontId="77" fillId="0" borderId="11" applyNumberFormat="0" applyFill="0" applyAlignment="0" applyProtection="0"/>
    <xf numFmtId="0" fontId="0" fillId="60" borderId="12" applyNumberFormat="0" applyFont="0" applyAlignment="0" applyProtection="0"/>
    <xf numFmtId="0" fontId="0" fillId="60" borderId="12" applyNumberFormat="0" applyFont="0" applyAlignment="0" applyProtection="0"/>
    <xf numFmtId="0" fontId="0" fillId="60" borderId="12" applyNumberFormat="0" applyFont="0" applyAlignment="0" applyProtection="0"/>
    <xf numFmtId="0" fontId="0" fillId="60" borderId="12" applyNumberFormat="0" applyFont="0" applyAlignment="0" applyProtection="0"/>
    <xf numFmtId="0" fontId="78" fillId="61" borderId="0" applyNumberFormat="0" applyBorder="0" applyAlignment="0" applyProtection="0"/>
    <xf numFmtId="0" fontId="27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2" borderId="13" applyNumberFormat="0" applyFont="0" applyAlignment="0" applyProtection="0"/>
    <xf numFmtId="0" fontId="0" fillId="39" borderId="14" applyNumberFormat="0" applyFont="0" applyAlignment="0" applyProtection="0"/>
    <xf numFmtId="0" fontId="0" fillId="39" borderId="14" applyNumberFormat="0" applyFont="0" applyAlignment="0" applyProtection="0"/>
    <xf numFmtId="0" fontId="0" fillId="39" borderId="14" applyNumberFormat="0" applyFont="0" applyAlignment="0" applyProtection="0"/>
    <xf numFmtId="0" fontId="0" fillId="39" borderId="14" applyNumberFormat="0" applyFont="0" applyAlignment="0" applyProtection="0"/>
    <xf numFmtId="0" fontId="79" fillId="54" borderId="15" applyNumberFormat="0" applyAlignment="0" applyProtection="0"/>
    <xf numFmtId="0" fontId="29" fillId="63" borderId="16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0" fillId="2" borderId="17">
      <alignment vertical="center"/>
      <protection/>
    </xf>
    <xf numFmtId="0" fontId="63" fillId="0" borderId="17">
      <alignment horizontal="left" vertical="center" wrapText="1"/>
      <protection locked="0"/>
    </xf>
    <xf numFmtId="0" fontId="8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206" applyFont="1" applyProtection="1">
      <alignment/>
      <protection/>
    </xf>
    <xf numFmtId="0" fontId="2" fillId="0" borderId="0" xfId="206" applyFont="1" applyAlignment="1" applyProtection="1">
      <alignment horizontal="left"/>
      <protection/>
    </xf>
    <xf numFmtId="0" fontId="3" fillId="0" borderId="0" xfId="206" applyFont="1" applyAlignment="1" applyProtection="1">
      <alignment/>
      <protection/>
    </xf>
    <xf numFmtId="0" fontId="3" fillId="0" borderId="19" xfId="206" applyFont="1" applyBorder="1" applyAlignment="1" applyProtection="1">
      <alignment/>
      <protection locked="0"/>
    </xf>
    <xf numFmtId="0" fontId="2" fillId="0" borderId="0" xfId="206" applyFont="1" applyBorder="1" applyAlignment="1" applyProtection="1">
      <alignment/>
      <protection/>
    </xf>
    <xf numFmtId="0" fontId="3" fillId="0" borderId="0" xfId="206" applyFont="1" applyBorder="1" applyProtection="1">
      <alignment/>
      <protection/>
    </xf>
    <xf numFmtId="0" fontId="3" fillId="0" borderId="0" xfId="206" applyFont="1" applyBorder="1" applyAlignment="1" applyProtection="1">
      <alignment/>
      <protection/>
    </xf>
    <xf numFmtId="0" fontId="3" fillId="0" borderId="0" xfId="206" applyFont="1" applyBorder="1" applyAlignment="1" applyProtection="1">
      <alignment horizontal="left"/>
      <protection/>
    </xf>
    <xf numFmtId="0" fontId="3" fillId="0" borderId="0" xfId="206" applyFont="1" applyBorder="1" applyProtection="1">
      <alignment/>
      <protection locked="0"/>
    </xf>
    <xf numFmtId="0" fontId="3" fillId="0" borderId="0" xfId="206" applyFont="1" applyFill="1" applyProtection="1">
      <alignment/>
      <protection/>
    </xf>
    <xf numFmtId="0" fontId="4" fillId="0" borderId="0" xfId="206" applyFont="1" applyAlignment="1" applyProtection="1">
      <alignment horizontal="left"/>
      <protection/>
    </xf>
    <xf numFmtId="0" fontId="4" fillId="0" borderId="0" xfId="206" applyFont="1" applyAlignment="1" applyProtection="1">
      <alignment/>
      <protection/>
    </xf>
    <xf numFmtId="0" fontId="4" fillId="0" borderId="0" xfId="206" applyFont="1" applyProtection="1">
      <alignment/>
      <protection/>
    </xf>
    <xf numFmtId="0" fontId="3" fillId="0" borderId="0" xfId="206" applyFont="1" applyAlignment="1" applyProtection="1">
      <alignment horizontal="right"/>
      <protection/>
    </xf>
    <xf numFmtId="0" fontId="4" fillId="0" borderId="0" xfId="206" applyFont="1" applyFill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64" borderId="20" xfId="206" applyFont="1" applyFill="1" applyBorder="1" applyAlignment="1" applyProtection="1">
      <alignment horizontal="center" vertical="center" wrapText="1"/>
      <protection/>
    </xf>
    <xf numFmtId="0" fontId="4" fillId="64" borderId="20" xfId="0" applyFont="1" applyFill="1" applyBorder="1" applyAlignment="1" applyProtection="1">
      <alignment horizontal="center" vertical="center" wrapText="1"/>
      <protection/>
    </xf>
    <xf numFmtId="0" fontId="4" fillId="64" borderId="20" xfId="206" applyFont="1" applyFill="1" applyBorder="1" applyAlignment="1" applyProtection="1">
      <alignment horizontal="center" vertical="center"/>
      <protection/>
    </xf>
    <xf numFmtId="0" fontId="3" fillId="0" borderId="20" xfId="206" applyNumberFormat="1" applyFont="1" applyBorder="1" applyAlignment="1" applyProtection="1">
      <alignment horizontal="right"/>
      <protection locked="0"/>
    </xf>
    <xf numFmtId="0" fontId="3" fillId="0" borderId="20" xfId="206" applyNumberFormat="1" applyFont="1" applyFill="1" applyBorder="1" applyAlignment="1" applyProtection="1">
      <alignment horizontal="right"/>
      <protection locked="0"/>
    </xf>
    <xf numFmtId="0" fontId="3" fillId="7" borderId="20" xfId="206" applyNumberFormat="1" applyFont="1" applyFill="1" applyBorder="1" applyAlignment="1" applyProtection="1">
      <alignment horizontal="right"/>
      <protection/>
    </xf>
    <xf numFmtId="0" fontId="3" fillId="64" borderId="20" xfId="206" applyNumberFormat="1" applyFont="1" applyFill="1" applyBorder="1" applyAlignment="1" applyProtection="1">
      <alignment horizontal="right"/>
      <protection/>
    </xf>
    <xf numFmtId="0" fontId="3" fillId="13" borderId="20" xfId="206" applyNumberFormat="1" applyFont="1" applyFill="1" applyBorder="1" applyAlignment="1" applyProtection="1">
      <alignment horizontal="right"/>
      <protection/>
    </xf>
    <xf numFmtId="0" fontId="3" fillId="0" borderId="20" xfId="0" applyNumberFormat="1" applyFont="1" applyBorder="1" applyAlignment="1" applyProtection="1">
      <alignment horizontal="right"/>
      <protection locked="0"/>
    </xf>
    <xf numFmtId="16" fontId="4" fillId="64" borderId="20" xfId="206" applyNumberFormat="1" applyFont="1" applyFill="1" applyBorder="1" applyAlignment="1" applyProtection="1">
      <alignment horizontal="center" vertical="center"/>
      <protection/>
    </xf>
    <xf numFmtId="0" fontId="3" fillId="0" borderId="20" xfId="206" applyNumberFormat="1" applyFont="1" applyBorder="1" applyProtection="1">
      <alignment/>
      <protection locked="0"/>
    </xf>
    <xf numFmtId="0" fontId="3" fillId="0" borderId="20" xfId="0" applyNumberFormat="1" applyFont="1" applyBorder="1" applyAlignment="1" applyProtection="1">
      <alignment/>
      <protection locked="0"/>
    </xf>
    <xf numFmtId="0" fontId="3" fillId="0" borderId="20" xfId="206" applyNumberFormat="1" applyFont="1" applyFill="1" applyBorder="1" applyAlignment="1" applyProtection="1">
      <alignment horizontal="right"/>
      <protection/>
    </xf>
    <xf numFmtId="0" fontId="3" fillId="64" borderId="20" xfId="206" applyNumberFormat="1" applyFont="1" applyFill="1" applyBorder="1" applyAlignment="1" applyProtection="1">
      <alignment horizontal="right"/>
      <protection locked="0"/>
    </xf>
    <xf numFmtId="0" fontId="3" fillId="0" borderId="20" xfId="206" applyNumberFormat="1" applyFont="1" applyFill="1" applyBorder="1" applyProtection="1">
      <alignment/>
      <protection locked="0"/>
    </xf>
    <xf numFmtId="0" fontId="3" fillId="0" borderId="20" xfId="0" applyNumberFormat="1" applyFont="1" applyFill="1" applyBorder="1" applyAlignment="1" applyProtection="1">
      <alignment/>
      <protection locked="0"/>
    </xf>
    <xf numFmtId="0" fontId="4" fillId="64" borderId="20" xfId="206" applyFont="1" applyFill="1" applyBorder="1" applyAlignment="1" applyProtection="1">
      <alignment horizontal="left" vertical="center" wrapText="1"/>
      <protection locked="0"/>
    </xf>
    <xf numFmtId="0" fontId="4" fillId="64" borderId="20" xfId="206" applyFont="1" applyFill="1" applyBorder="1" applyAlignment="1" applyProtection="1">
      <alignment horizontal="left" vertical="center"/>
      <protection/>
    </xf>
    <xf numFmtId="0" fontId="4" fillId="64" borderId="20" xfId="206" applyFont="1" applyFill="1" applyBorder="1" applyAlignment="1" applyProtection="1">
      <alignment horizontal="left" vertical="center"/>
      <protection locked="0"/>
    </xf>
    <xf numFmtId="0" fontId="4" fillId="64" borderId="20" xfId="206" applyFont="1" applyFill="1" applyBorder="1" applyAlignment="1" applyProtection="1">
      <alignment vertical="center" wrapText="1"/>
      <protection/>
    </xf>
    <xf numFmtId="0" fontId="4" fillId="64" borderId="20" xfId="206" applyFont="1" applyFill="1" applyBorder="1" applyAlignment="1" applyProtection="1">
      <alignment vertical="center"/>
      <protection/>
    </xf>
    <xf numFmtId="0" fontId="6" fillId="7" borderId="20" xfId="206" applyNumberFormat="1" applyFont="1" applyFill="1" applyBorder="1" applyAlignment="1" applyProtection="1">
      <alignment horizontal="right"/>
      <protection/>
    </xf>
    <xf numFmtId="0" fontId="6" fillId="13" borderId="20" xfId="206" applyNumberFormat="1" applyFont="1" applyFill="1" applyBorder="1" applyAlignment="1" applyProtection="1">
      <alignment horizontal="right"/>
      <protection/>
    </xf>
    <xf numFmtId="0" fontId="4" fillId="0" borderId="0" xfId="206" applyFont="1" applyAlignment="1" applyProtection="1">
      <alignment vertical="center"/>
      <protection/>
    </xf>
    <xf numFmtId="0" fontId="4" fillId="0" borderId="0" xfId="206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3" fontId="8" fillId="0" borderId="0" xfId="204" applyNumberFormat="1" applyFont="1" applyFill="1" applyBorder="1" applyAlignment="1" applyProtection="1">
      <alignment wrapText="1"/>
      <protection/>
    </xf>
    <xf numFmtId="3" fontId="8" fillId="0" borderId="0" xfId="204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181" applyFont="1" applyAlignment="1" applyProtection="1">
      <alignment/>
      <protection/>
    </xf>
    <xf numFmtId="0" fontId="3" fillId="0" borderId="0" xfId="181" applyFont="1" applyProtection="1">
      <alignment/>
      <protection/>
    </xf>
    <xf numFmtId="0" fontId="3" fillId="0" borderId="0" xfId="181" applyFont="1" applyBorder="1" applyAlignment="1" applyProtection="1">
      <alignment/>
      <protection/>
    </xf>
    <xf numFmtId="0" fontId="3" fillId="0" borderId="0" xfId="181" applyFont="1" applyAlignment="1" applyProtection="1">
      <alignment/>
      <protection/>
    </xf>
    <xf numFmtId="0" fontId="3" fillId="0" borderId="0" xfId="181" applyFont="1" applyBorder="1" applyAlignment="1" applyProtection="1">
      <alignment horizontal="center"/>
      <protection/>
    </xf>
    <xf numFmtId="0" fontId="5" fillId="64" borderId="20" xfId="181" applyFont="1" applyFill="1" applyBorder="1" applyAlignment="1" applyProtection="1">
      <alignment horizontal="center" vertical="center" wrapText="1"/>
      <protection/>
    </xf>
    <xf numFmtId="0" fontId="3" fillId="64" borderId="20" xfId="181" applyFont="1" applyFill="1" applyBorder="1" applyAlignment="1" applyProtection="1">
      <alignment horizontal="center" vertical="center" wrapText="1"/>
      <protection/>
    </xf>
    <xf numFmtId="0" fontId="9" fillId="0" borderId="20" xfId="181" applyFont="1" applyBorder="1" applyAlignment="1" applyProtection="1">
      <alignment horizontal="center" vertical="center" wrapText="1"/>
      <protection locked="0"/>
    </xf>
    <xf numFmtId="0" fontId="9" fillId="0" borderId="20" xfId="181" applyFont="1" applyFill="1" applyBorder="1" applyAlignment="1" applyProtection="1">
      <alignment horizontal="center" vertical="center" wrapText="1"/>
      <protection locked="0"/>
    </xf>
    <xf numFmtId="0" fontId="9" fillId="7" borderId="20" xfId="181" applyFont="1" applyFill="1" applyBorder="1" applyAlignment="1" applyProtection="1">
      <alignment horizontal="center" vertical="center" wrapText="1"/>
      <protection/>
    </xf>
    <xf numFmtId="0" fontId="9" fillId="13" borderId="20" xfId="181" applyFont="1" applyFill="1" applyBorder="1" applyAlignment="1" applyProtection="1">
      <alignment horizontal="center" vertical="center" wrapText="1"/>
      <protection/>
    </xf>
    <xf numFmtId="0" fontId="9" fillId="0" borderId="20" xfId="181" applyFont="1" applyBorder="1" applyAlignment="1" applyProtection="1">
      <alignment horizontal="center" vertical="center"/>
      <protection locked="0"/>
    </xf>
    <xf numFmtId="0" fontId="9" fillId="13" borderId="20" xfId="181" applyFont="1" applyFill="1" applyBorder="1" applyAlignment="1" applyProtection="1">
      <alignment horizontal="center" vertical="center"/>
      <protection/>
    </xf>
    <xf numFmtId="0" fontId="9" fillId="0" borderId="20" xfId="181" applyFont="1" applyFill="1" applyBorder="1" applyAlignment="1" applyProtection="1">
      <alignment horizontal="center" vertical="center" wrapText="1"/>
      <protection/>
    </xf>
    <xf numFmtId="0" fontId="3" fillId="64" borderId="20" xfId="181" applyFont="1" applyFill="1" applyBorder="1" applyAlignment="1" applyProtection="1">
      <alignment horizontal="center" vertical="top" wrapText="1"/>
      <protection/>
    </xf>
    <xf numFmtId="0" fontId="3" fillId="64" borderId="20" xfId="181" applyFont="1" applyFill="1" applyBorder="1" applyAlignment="1" applyProtection="1">
      <alignment horizontal="center" vertical="center"/>
      <protection/>
    </xf>
    <xf numFmtId="0" fontId="2" fillId="64" borderId="20" xfId="181" applyFont="1" applyFill="1" applyBorder="1" applyAlignment="1" applyProtection="1">
      <alignment horizontal="right"/>
      <protection/>
    </xf>
    <xf numFmtId="0" fontId="6" fillId="7" borderId="20" xfId="181" applyFont="1" applyFill="1" applyBorder="1" applyAlignment="1" applyProtection="1">
      <alignment horizontal="center" vertical="center"/>
      <protection/>
    </xf>
    <xf numFmtId="0" fontId="6" fillId="7" borderId="20" xfId="181" applyFont="1" applyFill="1" applyBorder="1" applyAlignment="1" applyProtection="1">
      <alignment horizontal="center" vertical="center" wrapText="1"/>
      <protection/>
    </xf>
    <xf numFmtId="0" fontId="6" fillId="13" borderId="20" xfId="181" applyFont="1" applyFill="1" applyBorder="1" applyAlignment="1" applyProtection="1">
      <alignment horizontal="center" vertical="center" wrapText="1"/>
      <protection/>
    </xf>
    <xf numFmtId="0" fontId="6" fillId="13" borderId="20" xfId="181" applyFont="1" applyFill="1" applyBorder="1" applyAlignment="1" applyProtection="1">
      <alignment horizontal="center" vertical="center"/>
      <protection/>
    </xf>
    <xf numFmtId="0" fontId="6" fillId="0" borderId="0" xfId="181" applyFont="1" applyAlignment="1" applyProtection="1">
      <alignment/>
      <protection/>
    </xf>
    <xf numFmtId="0" fontId="6" fillId="0" borderId="0" xfId="181" applyFont="1" applyAlignment="1" applyProtection="1">
      <alignment wrapText="1"/>
      <protection/>
    </xf>
    <xf numFmtId="0" fontId="6" fillId="0" borderId="0" xfId="181" applyFont="1" applyProtection="1">
      <alignment/>
      <protection/>
    </xf>
    <xf numFmtId="0" fontId="9" fillId="0" borderId="0" xfId="181" applyFont="1" applyProtection="1">
      <alignment/>
      <protection/>
    </xf>
    <xf numFmtId="0" fontId="2" fillId="0" borderId="0" xfId="181" applyFont="1" applyAlignment="1" applyProtection="1">
      <alignment horizontal="center" wrapText="1"/>
      <protection/>
    </xf>
    <xf numFmtId="0" fontId="3" fillId="0" borderId="0" xfId="181" applyFont="1" applyAlignment="1" applyProtection="1">
      <alignment wrapText="1"/>
      <protection/>
    </xf>
    <xf numFmtId="0" fontId="3" fillId="0" borderId="0" xfId="181" applyFont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left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7" borderId="20" xfId="0" applyFont="1" applyFill="1" applyBorder="1" applyAlignment="1" applyProtection="1">
      <alignment horizontal="center" wrapText="1"/>
      <protection locked="0"/>
    </xf>
    <xf numFmtId="0" fontId="3" fillId="13" borderId="20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 locked="0"/>
    </xf>
    <xf numFmtId="0" fontId="2" fillId="64" borderId="20" xfId="0" applyFont="1" applyFill="1" applyBorder="1" applyAlignment="1" applyProtection="1">
      <alignment horizontal="right" wrapText="1"/>
      <protection/>
    </xf>
    <xf numFmtId="0" fontId="6" fillId="7" borderId="20" xfId="0" applyFont="1" applyFill="1" applyBorder="1" applyAlignment="1" applyProtection="1">
      <alignment horizontal="right" wrapText="1"/>
      <protection/>
    </xf>
    <xf numFmtId="0" fontId="6" fillId="7" borderId="20" xfId="0" applyFont="1" applyFill="1" applyBorder="1" applyAlignment="1" applyProtection="1">
      <alignment horizontal="center" wrapText="1"/>
      <protection/>
    </xf>
    <xf numFmtId="0" fontId="6" fillId="13" borderId="20" xfId="0" applyFont="1" applyFill="1" applyBorder="1" applyAlignment="1" applyProtection="1">
      <alignment horizontal="center" wrapText="1"/>
      <protection/>
    </xf>
    <xf numFmtId="0" fontId="6" fillId="0" borderId="20" xfId="0" applyFont="1" applyFill="1" applyBorder="1" applyAlignment="1" applyProtection="1">
      <alignment horizontal="center" wrapText="1"/>
      <protection/>
    </xf>
    <xf numFmtId="0" fontId="11" fillId="0" borderId="0" xfId="206" applyFont="1" applyProtection="1">
      <alignment/>
      <protection/>
    </xf>
    <xf numFmtId="0" fontId="3" fillId="0" borderId="0" xfId="206" applyFont="1" applyAlignment="1" applyProtection="1">
      <alignment wrapText="1"/>
      <protection/>
    </xf>
    <xf numFmtId="0" fontId="3" fillId="0" borderId="20" xfId="201" applyFont="1" applyBorder="1" applyAlignment="1" applyProtection="1">
      <alignment vertical="center" wrapText="1"/>
      <protection/>
    </xf>
    <xf numFmtId="0" fontId="4" fillId="0" borderId="0" xfId="206" applyFont="1" applyFill="1" applyBorder="1" applyAlignment="1" applyProtection="1">
      <alignment vertical="center"/>
      <protection/>
    </xf>
    <xf numFmtId="0" fontId="4" fillId="0" borderId="0" xfId="206" applyFont="1" applyAlignment="1" applyProtection="1">
      <alignment wrapText="1"/>
      <protection/>
    </xf>
    <xf numFmtId="0" fontId="3" fillId="0" borderId="0" xfId="0" applyFont="1" applyAlignment="1" applyProtection="1">
      <alignment horizontal="right"/>
      <protection/>
    </xf>
    <xf numFmtId="0" fontId="3" fillId="0" borderId="20" xfId="181" applyFont="1" applyBorder="1" applyProtection="1">
      <alignment/>
      <protection locked="0"/>
    </xf>
    <xf numFmtId="0" fontId="3" fillId="0" borderId="20" xfId="206" applyNumberFormat="1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0" xfId="201" applyFont="1" applyBorder="1" applyAlignment="1" applyProtection="1">
      <alignment wrapText="1"/>
      <protection locked="0"/>
    </xf>
    <xf numFmtId="0" fontId="3" fillId="0" borderId="0" xfId="201" applyFont="1" applyProtection="1">
      <alignment/>
      <protection/>
    </xf>
    <xf numFmtId="0" fontId="2" fillId="0" borderId="20" xfId="201" applyFont="1" applyBorder="1" applyAlignment="1" applyProtection="1">
      <alignment horizontal="right" vertical="center"/>
      <protection/>
    </xf>
    <xf numFmtId="0" fontId="6" fillId="0" borderId="20" xfId="206" applyNumberFormat="1" applyFont="1" applyFill="1" applyBorder="1" applyAlignment="1" applyProtection="1">
      <alignment horizontal="right"/>
      <protection/>
    </xf>
    <xf numFmtId="0" fontId="3" fillId="0" borderId="0" xfId="200" applyFont="1" applyProtection="1">
      <alignment/>
      <protection/>
    </xf>
    <xf numFmtId="165" fontId="4" fillId="0" borderId="0" xfId="206" applyNumberFormat="1" applyFont="1" applyProtection="1">
      <alignment/>
      <protection/>
    </xf>
    <xf numFmtId="0" fontId="11" fillId="0" borderId="0" xfId="181" applyFont="1" applyFill="1" applyAlignment="1">
      <alignment/>
      <protection/>
    </xf>
    <xf numFmtId="0" fontId="12" fillId="0" borderId="19" xfId="181" applyFont="1" applyFill="1" applyBorder="1" applyAlignment="1" applyProtection="1">
      <alignment/>
      <protection locked="0"/>
    </xf>
    <xf numFmtId="0" fontId="0" fillId="0" borderId="0" xfId="181">
      <alignment/>
      <protection/>
    </xf>
    <xf numFmtId="0" fontId="12" fillId="0" borderId="0" xfId="181" applyFont="1">
      <alignment/>
      <protection/>
    </xf>
    <xf numFmtId="0" fontId="12" fillId="0" borderId="0" xfId="181" applyFont="1" applyFill="1" applyBorder="1" applyAlignment="1">
      <alignment/>
      <protection/>
    </xf>
    <xf numFmtId="0" fontId="13" fillId="0" borderId="0" xfId="181" applyFont="1">
      <alignment/>
      <protection/>
    </xf>
    <xf numFmtId="0" fontId="12" fillId="0" borderId="0" xfId="181" applyFont="1" applyBorder="1">
      <alignment/>
      <protection/>
    </xf>
    <xf numFmtId="0" fontId="14" fillId="0" borderId="0" xfId="181" applyFont="1" applyBorder="1">
      <alignment/>
      <protection/>
    </xf>
    <xf numFmtId="0" fontId="0" fillId="0" borderId="0" xfId="181" applyBorder="1">
      <alignment/>
      <protection/>
    </xf>
    <xf numFmtId="0" fontId="3" fillId="0" borderId="0" xfId="181" applyFont="1" applyBorder="1" applyAlignment="1">
      <alignment horizontal="right"/>
      <protection/>
    </xf>
    <xf numFmtId="0" fontId="15" fillId="0" borderId="18" xfId="223" applyFill="1" applyAlignment="1">
      <alignment/>
    </xf>
    <xf numFmtId="0" fontId="15" fillId="0" borderId="18" xfId="223" applyFill="1" applyAlignment="1">
      <alignment vertical="center" wrapText="1"/>
    </xf>
    <xf numFmtId="0" fontId="15" fillId="0" borderId="18" xfId="223" applyFill="1" applyAlignment="1">
      <alignment horizontal="center" vertical="center" wrapText="1"/>
    </xf>
    <xf numFmtId="0" fontId="15" fillId="0" borderId="18" xfId="223" applyAlignment="1">
      <alignment vertical="center" wrapText="1"/>
    </xf>
    <xf numFmtId="0" fontId="0" fillId="0" borderId="0" xfId="181" applyFill="1">
      <alignment/>
      <protection/>
    </xf>
    <xf numFmtId="0" fontId="13" fillId="0" borderId="0" xfId="0" applyFont="1" applyAlignment="1">
      <alignment horizontal="center"/>
    </xf>
    <xf numFmtId="0" fontId="0" fillId="65" borderId="0" xfId="0" applyFill="1" applyAlignment="1">
      <alignment/>
    </xf>
    <xf numFmtId="0" fontId="3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5" fillId="0" borderId="0" xfId="209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left"/>
    </xf>
    <xf numFmtId="0" fontId="35" fillId="0" borderId="0" xfId="207" applyFont="1" applyFill="1" applyBorder="1" applyAlignment="1">
      <alignment/>
      <protection/>
    </xf>
    <xf numFmtId="0" fontId="5" fillId="0" borderId="0" xfId="0" applyFont="1" applyFill="1" applyBorder="1" applyAlignment="1">
      <alignment/>
    </xf>
    <xf numFmtId="0" fontId="35" fillId="0" borderId="0" xfId="209" applyFont="1" applyFill="1" applyBorder="1" applyAlignment="1">
      <alignment horizontal="right" vertical="top"/>
      <protection/>
    </xf>
    <xf numFmtId="0" fontId="35" fillId="0" borderId="0" xfId="0" applyFont="1" applyFill="1" applyBorder="1" applyAlignment="1">
      <alignment horizontal="left" vertical="top"/>
    </xf>
    <xf numFmtId="0" fontId="35" fillId="0" borderId="0" xfId="201" applyFont="1" applyAlignment="1" applyProtection="1">
      <alignment wrapText="1"/>
      <protection/>
    </xf>
    <xf numFmtId="0" fontId="35" fillId="0" borderId="0" xfId="201" applyFont="1" applyAlignment="1" applyProtection="1">
      <alignment horizontal="left" wrapText="1"/>
      <protection/>
    </xf>
    <xf numFmtId="0" fontId="35" fillId="0" borderId="0" xfId="181" applyFont="1" applyAlignment="1" applyProtection="1">
      <alignment/>
      <protection/>
    </xf>
    <xf numFmtId="0" fontId="35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13" fillId="0" borderId="0" xfId="207" applyFont="1" applyFill="1" applyBorder="1">
      <alignment/>
      <protection/>
    </xf>
    <xf numFmtId="0" fontId="11" fillId="0" borderId="0" xfId="207" applyFont="1" applyFill="1" applyBorder="1">
      <alignment/>
      <protection/>
    </xf>
    <xf numFmtId="0" fontId="11" fillId="0" borderId="0" xfId="207" applyFont="1" applyFill="1">
      <alignment/>
      <protection/>
    </xf>
    <xf numFmtId="0" fontId="13" fillId="0" borderId="0" xfId="207" applyFont="1" applyFill="1" applyAlignment="1">
      <alignment/>
      <protection/>
    </xf>
    <xf numFmtId="0" fontId="3" fillId="0" borderId="0" xfId="209" applyFont="1" applyFill="1">
      <alignment/>
      <protection/>
    </xf>
    <xf numFmtId="0" fontId="3" fillId="0" borderId="0" xfId="209" applyFont="1" applyFill="1" applyAlignment="1">
      <alignment horizontal="right"/>
      <protection/>
    </xf>
    <xf numFmtId="0" fontId="3" fillId="0" borderId="0" xfId="207" applyFont="1" applyFill="1">
      <alignment/>
      <protection/>
    </xf>
    <xf numFmtId="0" fontId="2" fillId="0" borderId="20" xfId="209" applyFont="1" applyFill="1" applyBorder="1" applyAlignment="1">
      <alignment horizontal="left" vertical="center" wrapText="1"/>
      <protection/>
    </xf>
    <xf numFmtId="0" fontId="2" fillId="0" borderId="20" xfId="209" applyFont="1" applyFill="1" applyBorder="1" applyAlignment="1">
      <alignment horizontal="center" vertical="center" wrapText="1"/>
      <protection/>
    </xf>
    <xf numFmtId="0" fontId="3" fillId="0" borderId="20" xfId="209" applyFont="1" applyFill="1" applyBorder="1" applyAlignment="1">
      <alignment/>
      <protection/>
    </xf>
    <xf numFmtId="0" fontId="3" fillId="0" borderId="20" xfId="209" applyFont="1" applyFill="1" applyBorder="1">
      <alignment/>
      <protection/>
    </xf>
    <xf numFmtId="0" fontId="3" fillId="65" borderId="20" xfId="209" applyFont="1" applyFill="1" applyBorder="1" applyAlignment="1">
      <alignment/>
      <protection/>
    </xf>
    <xf numFmtId="0" fontId="2" fillId="65" borderId="20" xfId="207" applyFont="1" applyFill="1" applyBorder="1">
      <alignment/>
      <protection/>
    </xf>
    <xf numFmtId="0" fontId="3" fillId="0" borderId="20" xfId="207" applyFont="1" applyFill="1" applyBorder="1">
      <alignment/>
      <protection/>
    </xf>
    <xf numFmtId="0" fontId="2" fillId="65" borderId="20" xfId="209" applyFont="1" applyFill="1" applyBorder="1" applyAlignment="1">
      <alignment/>
      <protection/>
    </xf>
    <xf numFmtId="0" fontId="2" fillId="0" borderId="20" xfId="209" applyFont="1" applyFill="1" applyBorder="1" applyAlignment="1">
      <alignment/>
      <protection/>
    </xf>
    <xf numFmtId="0" fontId="2" fillId="0" borderId="20" xfId="207" applyFont="1" applyFill="1" applyBorder="1">
      <alignment/>
      <protection/>
    </xf>
    <xf numFmtId="0" fontId="3" fillId="0" borderId="20" xfId="207" applyFont="1" applyFill="1" applyBorder="1">
      <alignment/>
      <protection/>
    </xf>
    <xf numFmtId="0" fontId="2" fillId="0" borderId="0" xfId="207" applyFont="1" applyFill="1">
      <alignment/>
      <protection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6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6" fillId="65" borderId="20" xfId="0" applyFont="1" applyFill="1" applyBorder="1" applyAlignment="1">
      <alignment horizontal="center" vertical="center" wrapText="1"/>
    </xf>
    <xf numFmtId="0" fontId="36" fillId="65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11" borderId="20" xfId="0" applyFont="1" applyFill="1" applyBorder="1" applyAlignment="1">
      <alignment horizontal="center" vertical="center" wrapText="1"/>
    </xf>
    <xf numFmtId="49" fontId="2" fillId="11" borderId="20" xfId="0" applyNumberFormat="1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left" vertical="center" wrapText="1"/>
    </xf>
    <xf numFmtId="0" fontId="37" fillId="11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2" fillId="66" borderId="20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49" fontId="2" fillId="8" borderId="20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49" fontId="3" fillId="8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11" borderId="20" xfId="0" applyFont="1" applyFill="1" applyBorder="1" applyAlignment="1">
      <alignment horizontal="center" vertical="center" wrapText="1"/>
    </xf>
    <xf numFmtId="49" fontId="3" fillId="11" borderId="20" xfId="0" applyNumberFormat="1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/>
    </xf>
    <xf numFmtId="0" fontId="2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left" vertical="center" wrapText="1"/>
      <protection locked="0"/>
    </xf>
    <xf numFmtId="0" fontId="3" fillId="65" borderId="20" xfId="0" applyFont="1" applyFill="1" applyBorder="1" applyAlignment="1">
      <alignment horizontal="center" vertical="center" wrapText="1"/>
    </xf>
    <xf numFmtId="49" fontId="3" fillId="65" borderId="20" xfId="0" applyNumberFormat="1" applyFont="1" applyFill="1" applyBorder="1" applyAlignment="1">
      <alignment horizontal="center" vertical="center" wrapText="1"/>
    </xf>
    <xf numFmtId="0" fontId="3" fillId="65" borderId="20" xfId="0" applyFont="1" applyFill="1" applyBorder="1" applyAlignment="1">
      <alignment horizontal="left" vertical="center" wrapText="1"/>
    </xf>
    <xf numFmtId="0" fontId="3" fillId="65" borderId="20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49" fontId="0" fillId="0" borderId="0" xfId="0" applyNumberForma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49" fontId="39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0" fontId="39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11" borderId="20" xfId="0" applyFill="1" applyBorder="1" applyAlignment="1">
      <alignment/>
    </xf>
    <xf numFmtId="49" fontId="41" fillId="0" borderId="20" xfId="0" applyNumberFormat="1" applyFont="1" applyFill="1" applyBorder="1" applyAlignment="1">
      <alignment horizontal="center" vertical="center" wrapText="1"/>
    </xf>
    <xf numFmtId="0" fontId="0" fillId="8" borderId="20" xfId="0" applyFill="1" applyBorder="1" applyAlignment="1">
      <alignment/>
    </xf>
    <xf numFmtId="16" fontId="0" fillId="0" borderId="20" xfId="0" applyNumberFormat="1" applyFill="1" applyBorder="1" applyAlignment="1">
      <alignment/>
    </xf>
    <xf numFmtId="49" fontId="39" fillId="8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2" fillId="67" borderId="20" xfId="0" applyFont="1" applyFill="1" applyBorder="1" applyAlignment="1">
      <alignment horizontal="left" vertical="center" wrapText="1"/>
    </xf>
    <xf numFmtId="0" fontId="0" fillId="67" borderId="20" xfId="0" applyFill="1" applyBorder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11" borderId="20" xfId="0" applyFont="1" applyFill="1" applyBorder="1" applyAlignment="1">
      <alignment vertical="top" wrapText="1"/>
    </xf>
    <xf numFmtId="0" fontId="2" fillId="8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65" borderId="20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3" fillId="0" borderId="20" xfId="0" applyNumberFormat="1" applyFont="1" applyFill="1" applyBorder="1" applyAlignment="1">
      <alignment vertical="top" wrapText="1"/>
    </xf>
    <xf numFmtId="0" fontId="38" fillId="0" borderId="20" xfId="0" applyFont="1" applyBorder="1" applyAlignment="1" applyProtection="1">
      <alignment horizontal="center" vertical="top" wrapText="1" readingOrder="1"/>
      <protection locked="0"/>
    </xf>
    <xf numFmtId="0" fontId="38" fillId="0" borderId="20" xfId="0" applyFont="1" applyBorder="1" applyAlignment="1" applyProtection="1">
      <alignment horizontal="left" vertical="top" wrapText="1" readingOrder="1"/>
      <protection locked="0"/>
    </xf>
    <xf numFmtId="0" fontId="3" fillId="0" borderId="20" xfId="0" applyFont="1" applyFill="1" applyBorder="1" applyAlignment="1">
      <alignment vertical="center" wrapText="1"/>
    </xf>
    <xf numFmtId="0" fontId="2" fillId="65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49" fontId="2" fillId="8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6" fillId="11" borderId="20" xfId="0" applyFont="1" applyFill="1" applyBorder="1" applyAlignment="1">
      <alignment horizontal="center" vertical="center" wrapText="1"/>
    </xf>
    <xf numFmtId="0" fontId="42" fillId="11" borderId="20" xfId="0" applyFont="1" applyFill="1" applyBorder="1" applyAlignment="1">
      <alignment horizontal="right" vertical="center" wrapText="1"/>
    </xf>
    <xf numFmtId="0" fontId="2" fillId="8" borderId="20" xfId="0" applyFont="1" applyFill="1" applyBorder="1" applyAlignment="1">
      <alignment vertical="center"/>
    </xf>
    <xf numFmtId="0" fontId="37" fillId="8" borderId="20" xfId="0" applyFont="1" applyFill="1" applyBorder="1" applyAlignment="1">
      <alignment/>
    </xf>
    <xf numFmtId="0" fontId="3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" fillId="11" borderId="20" xfId="0" applyFont="1" applyFill="1" applyBorder="1" applyAlignment="1">
      <alignment horizontal="center" wrapText="1"/>
    </xf>
    <xf numFmtId="49" fontId="2" fillId="11" borderId="20" xfId="0" applyNumberFormat="1" applyFont="1" applyFill="1" applyBorder="1" applyAlignment="1">
      <alignment horizontal="center" wrapText="1"/>
    </xf>
    <xf numFmtId="49" fontId="5" fillId="66" borderId="20" xfId="0" applyNumberFormat="1" applyFont="1" applyFill="1" applyBorder="1" applyAlignment="1">
      <alignment horizontal="center" vertical="center" wrapText="1"/>
    </xf>
    <xf numFmtId="49" fontId="43" fillId="66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49" fontId="2" fillId="65" borderId="20" xfId="0" applyNumberFormat="1" applyFont="1" applyFill="1" applyBorder="1" applyAlignment="1">
      <alignment horizontal="center" vertical="center" wrapText="1"/>
    </xf>
    <xf numFmtId="0" fontId="0" fillId="65" borderId="20" xfId="0" applyFont="1" applyFill="1" applyBorder="1" applyAlignment="1">
      <alignment/>
    </xf>
    <xf numFmtId="49" fontId="41" fillId="0" borderId="20" xfId="0" applyNumberFormat="1" applyFont="1" applyFill="1" applyBorder="1" applyAlignment="1">
      <alignment horizontal="center" vertical="center"/>
    </xf>
    <xf numFmtId="49" fontId="39" fillId="8" borderId="20" xfId="0" applyNumberFormat="1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vertical="top" wrapText="1"/>
    </xf>
    <xf numFmtId="0" fontId="0" fillId="13" borderId="20" xfId="0" applyFill="1" applyBorder="1" applyAlignment="1">
      <alignment/>
    </xf>
    <xf numFmtId="0" fontId="3" fillId="65" borderId="0" xfId="0" applyFont="1" applyFill="1" applyAlignment="1">
      <alignment vertical="center"/>
    </xf>
    <xf numFmtId="49" fontId="3" fillId="65" borderId="0" xfId="0" applyNumberFormat="1" applyFont="1" applyFill="1" applyAlignment="1">
      <alignment/>
    </xf>
    <xf numFmtId="0" fontId="3" fillId="65" borderId="0" xfId="0" applyFont="1" applyFill="1" applyAlignment="1">
      <alignment/>
    </xf>
    <xf numFmtId="0" fontId="3" fillId="11" borderId="20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6" fillId="0" borderId="20" xfId="0" applyFont="1" applyFill="1" applyBorder="1" applyAlignment="1">
      <alignment vertical="center"/>
    </xf>
    <xf numFmtId="0" fontId="2" fillId="65" borderId="20" xfId="0" applyFont="1" applyFill="1" applyBorder="1" applyAlignment="1">
      <alignment vertical="top" wrapText="1"/>
    </xf>
    <xf numFmtId="0" fontId="37" fillId="65" borderId="2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 horizontal="left"/>
    </xf>
    <xf numFmtId="49" fontId="39" fillId="0" borderId="0" xfId="0" applyNumberFormat="1" applyFont="1" applyFill="1" applyAlignment="1">
      <alignment horizontal="left"/>
    </xf>
    <xf numFmtId="0" fontId="2" fillId="11" borderId="20" xfId="0" applyFont="1" applyFill="1" applyBorder="1" applyAlignment="1">
      <alignment horizontal="right" vertical="center" wrapText="1"/>
    </xf>
    <xf numFmtId="0" fontId="42" fillId="8" borderId="20" xfId="0" applyFont="1" applyFill="1" applyBorder="1" applyAlignment="1">
      <alignment horizontal="left" vertical="center" wrapText="1"/>
    </xf>
    <xf numFmtId="0" fontId="2" fillId="8" borderId="20" xfId="0" applyFont="1" applyFill="1" applyBorder="1" applyAlignment="1">
      <alignment horizontal="righ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0" fontId="3" fillId="0" borderId="20" xfId="0" applyFont="1" applyFill="1" applyBorder="1" applyAlignment="1">
      <alignment horizontal="right" vertical="center"/>
    </xf>
    <xf numFmtId="0" fontId="2" fillId="65" borderId="20" xfId="0" applyFont="1" applyFill="1" applyBorder="1" applyAlignment="1">
      <alignment horizontal="center" vertical="center"/>
    </xf>
    <xf numFmtId="0" fontId="37" fillId="65" borderId="2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37" fillId="8" borderId="20" xfId="0" applyFont="1" applyFill="1" applyBorder="1" applyAlignment="1">
      <alignment horizontal="left" vertical="center"/>
    </xf>
    <xf numFmtId="0" fontId="42" fillId="8" borderId="20" xfId="0" applyFont="1" applyFill="1" applyBorder="1" applyAlignment="1">
      <alignment horizontal="left" vertical="center"/>
    </xf>
    <xf numFmtId="0" fontId="2" fillId="8" borderId="20" xfId="0" applyFont="1" applyFill="1" applyBorder="1" applyAlignment="1">
      <alignment horizontal="right" vertical="center"/>
    </xf>
    <xf numFmtId="0" fontId="0" fillId="65" borderId="20" xfId="0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2" fillId="65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left" vertical="center" wrapText="1"/>
    </xf>
    <xf numFmtId="0" fontId="36" fillId="6" borderId="20" xfId="0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right" vertical="center" wrapText="1"/>
    </xf>
    <xf numFmtId="0" fontId="42" fillId="11" borderId="20" xfId="0" applyFont="1" applyFill="1" applyBorder="1" applyAlignment="1">
      <alignment horizontal="left" vertical="center" wrapText="1"/>
    </xf>
    <xf numFmtId="0" fontId="2" fillId="11" borderId="20" xfId="0" applyFont="1" applyFill="1" applyBorder="1" applyAlignment="1">
      <alignment vertical="center" wrapText="1"/>
    </xf>
    <xf numFmtId="0" fontId="3" fillId="65" borderId="20" xfId="203" applyFont="1" applyFill="1" applyBorder="1" applyAlignment="1">
      <alignment horizontal="center" vertical="top" wrapText="1"/>
      <protection/>
    </xf>
    <xf numFmtId="0" fontId="3" fillId="65" borderId="20" xfId="202" applyFont="1" applyFill="1" applyBorder="1" applyAlignment="1">
      <alignment horizontal="left" vertical="top" wrapText="1"/>
      <protection/>
    </xf>
    <xf numFmtId="0" fontId="3" fillId="65" borderId="20" xfId="0" applyFont="1" applyFill="1" applyBorder="1" applyAlignment="1">
      <alignment vertical="center" wrapText="1"/>
    </xf>
    <xf numFmtId="0" fontId="3" fillId="6" borderId="20" xfId="203" applyFont="1" applyFill="1" applyBorder="1" applyAlignment="1">
      <alignment horizontal="center" vertical="top" wrapText="1"/>
      <protection/>
    </xf>
    <xf numFmtId="0" fontId="3" fillId="6" borderId="20" xfId="202" applyFont="1" applyFill="1" applyBorder="1" applyAlignment="1">
      <alignment horizontal="left" vertical="top" wrapText="1"/>
      <protection/>
    </xf>
    <xf numFmtId="0" fontId="3" fillId="68" borderId="20" xfId="0" applyFont="1" applyFill="1" applyBorder="1" applyAlignment="1">
      <alignment horizontal="center" vertical="center"/>
    </xf>
    <xf numFmtId="49" fontId="5" fillId="68" borderId="20" xfId="0" applyNumberFormat="1" applyFont="1" applyFill="1" applyBorder="1" applyAlignment="1">
      <alignment horizontal="center" vertical="center" wrapText="1"/>
    </xf>
    <xf numFmtId="0" fontId="3" fillId="68" borderId="20" xfId="0" applyFont="1" applyFill="1" applyBorder="1" applyAlignment="1">
      <alignment vertical="center"/>
    </xf>
    <xf numFmtId="0" fontId="3" fillId="68" borderId="20" xfId="0" applyFont="1" applyFill="1" applyBorder="1" applyAlignment="1">
      <alignment horizontal="right" vertical="center"/>
    </xf>
    <xf numFmtId="0" fontId="3" fillId="13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6" fillId="11" borderId="20" xfId="0" applyFont="1" applyFill="1" applyBorder="1" applyAlignment="1">
      <alignment horizontal="center" vertical="center"/>
    </xf>
    <xf numFmtId="0" fontId="0" fillId="65" borderId="20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0" fontId="2" fillId="64" borderId="20" xfId="0" applyFont="1" applyFill="1" applyBorder="1" applyAlignment="1">
      <alignment horizontal="center" vertical="center"/>
    </xf>
    <xf numFmtId="49" fontId="2" fillId="64" borderId="20" xfId="0" applyNumberFormat="1" applyFont="1" applyFill="1" applyBorder="1" applyAlignment="1">
      <alignment horizontal="center" vertical="center"/>
    </xf>
    <xf numFmtId="0" fontId="2" fillId="64" borderId="20" xfId="0" applyFont="1" applyFill="1" applyBorder="1" applyAlignment="1">
      <alignment vertical="center"/>
    </xf>
    <xf numFmtId="0" fontId="0" fillId="64" borderId="20" xfId="0" applyFill="1" applyBorder="1" applyAlignment="1">
      <alignment/>
    </xf>
    <xf numFmtId="0" fontId="2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11" borderId="20" xfId="0" applyFont="1" applyFill="1" applyBorder="1" applyAlignment="1">
      <alignment horizontal="center"/>
    </xf>
    <xf numFmtId="0" fontId="0" fillId="11" borderId="20" xfId="0" applyFill="1" applyBorder="1" applyAlignment="1">
      <alignment horizontal="left" vertical="center"/>
    </xf>
    <xf numFmtId="49" fontId="3" fillId="66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 vertical="center"/>
    </xf>
    <xf numFmtId="0" fontId="3" fillId="65" borderId="20" xfId="203" applyFont="1" applyFill="1" applyBorder="1" applyAlignment="1">
      <alignment horizontal="center" vertical="center" wrapText="1"/>
      <protection/>
    </xf>
    <xf numFmtId="0" fontId="3" fillId="65" borderId="20" xfId="202" applyFont="1" applyFill="1" applyBorder="1" applyAlignment="1">
      <alignment horizontal="left" vertical="center" wrapText="1"/>
      <protection/>
    </xf>
    <xf numFmtId="0" fontId="3" fillId="11" borderId="20" xfId="0" applyFont="1" applyFill="1" applyBorder="1" applyAlignment="1">
      <alignment vertical="center" wrapText="1"/>
    </xf>
    <xf numFmtId="0" fontId="2" fillId="13" borderId="20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vertical="center" wrapText="1"/>
    </xf>
    <xf numFmtId="0" fontId="0" fillId="13" borderId="2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11" borderId="20" xfId="0" applyFont="1" applyFill="1" applyBorder="1" applyAlignment="1">
      <alignment horizontal="left" vertical="center" wrapText="1"/>
    </xf>
    <xf numFmtId="0" fontId="3" fillId="65" borderId="2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3" fillId="65" borderId="20" xfId="0" applyFont="1" applyFill="1" applyBorder="1" applyAlignment="1">
      <alignment horizontal="center" vertical="top" wrapText="1"/>
    </xf>
    <xf numFmtId="49" fontId="3" fillId="65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indent="2"/>
    </xf>
    <xf numFmtId="49" fontId="11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49" fontId="45" fillId="0" borderId="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39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37" fillId="11" borderId="20" xfId="0" applyFont="1" applyFill="1" applyBorder="1" applyAlignment="1">
      <alignment horizontal="right" vertical="center" wrapText="1"/>
    </xf>
    <xf numFmtId="0" fontId="40" fillId="8" borderId="20" xfId="208" applyFont="1" applyFill="1" applyBorder="1" applyAlignment="1">
      <alignment horizontal="center" vertical="center"/>
      <protection/>
    </xf>
    <xf numFmtId="49" fontId="40" fillId="8" borderId="20" xfId="208" applyNumberFormat="1" applyFont="1" applyFill="1" applyBorder="1" applyAlignment="1">
      <alignment horizontal="center" vertical="center"/>
      <protection/>
    </xf>
    <xf numFmtId="0" fontId="2" fillId="8" borderId="20" xfId="208" applyFont="1" applyFill="1" applyBorder="1" applyAlignment="1">
      <alignment horizontal="left" vertical="center" wrapText="1"/>
      <protection/>
    </xf>
    <xf numFmtId="0" fontId="37" fillId="8" borderId="20" xfId="0" applyFont="1" applyFill="1" applyBorder="1" applyAlignment="1">
      <alignment vertical="center"/>
    </xf>
    <xf numFmtId="0" fontId="38" fillId="65" borderId="20" xfId="208" applyFont="1" applyFill="1" applyBorder="1" applyAlignment="1">
      <alignment horizontal="center" vertical="center"/>
      <protection/>
    </xf>
    <xf numFmtId="49" fontId="38" fillId="65" borderId="20" xfId="208" applyNumberFormat="1" applyFont="1" applyFill="1" applyBorder="1" applyAlignment="1">
      <alignment horizontal="center" vertical="center"/>
      <protection/>
    </xf>
    <xf numFmtId="0" fontId="3" fillId="65" borderId="20" xfId="208" applyFont="1" applyFill="1" applyBorder="1" applyAlignment="1">
      <alignment horizontal="left" vertical="center" wrapText="1"/>
      <protection/>
    </xf>
    <xf numFmtId="0" fontId="0" fillId="65" borderId="20" xfId="0" applyFont="1" applyFill="1" applyBorder="1" applyAlignment="1">
      <alignment vertical="center"/>
    </xf>
    <xf numFmtId="0" fontId="2" fillId="8" borderId="20" xfId="208" applyFont="1" applyFill="1" applyBorder="1" applyAlignment="1">
      <alignment horizontal="center"/>
      <protection/>
    </xf>
    <xf numFmtId="49" fontId="2" fillId="8" borderId="20" xfId="208" applyNumberFormat="1" applyFont="1" applyFill="1" applyBorder="1" applyAlignment="1">
      <alignment horizontal="center"/>
      <protection/>
    </xf>
    <xf numFmtId="0" fontId="2" fillId="8" borderId="20" xfId="208" applyFont="1" applyFill="1" applyBorder="1" applyAlignment="1">
      <alignment horizontal="left" vertical="center"/>
      <protection/>
    </xf>
    <xf numFmtId="49" fontId="3" fillId="65" borderId="20" xfId="208" applyNumberFormat="1" applyFont="1" applyFill="1" applyBorder="1" applyAlignment="1">
      <alignment horizontal="center"/>
      <protection/>
    </xf>
    <xf numFmtId="0" fontId="3" fillId="65" borderId="20" xfId="208" applyFont="1" applyFill="1" applyBorder="1" applyAlignment="1">
      <alignment horizontal="left" vertical="center"/>
      <protection/>
    </xf>
    <xf numFmtId="49" fontId="3" fillId="65" borderId="20" xfId="208" applyNumberFormat="1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vertical="center"/>
    </xf>
    <xf numFmtId="49" fontId="3" fillId="65" borderId="20" xfId="0" applyNumberFormat="1" applyFont="1" applyFill="1" applyBorder="1" applyAlignment="1">
      <alignment horizontal="center" vertical="center" wrapText="1"/>
    </xf>
    <xf numFmtId="0" fontId="2" fillId="65" borderId="20" xfId="208" applyFont="1" applyFill="1" applyBorder="1" applyAlignment="1">
      <alignment horizontal="left" vertical="center"/>
      <protection/>
    </xf>
    <xf numFmtId="0" fontId="37" fillId="11" borderId="20" xfId="0" applyFont="1" applyFill="1" applyBorder="1" applyAlignment="1">
      <alignment vertical="center"/>
    </xf>
    <xf numFmtId="49" fontId="3" fillId="65" borderId="20" xfId="0" applyNumberFormat="1" applyFont="1" applyFill="1" applyBorder="1" applyAlignment="1">
      <alignment horizontal="center" vertical="center"/>
    </xf>
    <xf numFmtId="0" fontId="2" fillId="65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center" vertical="center"/>
    </xf>
    <xf numFmtId="49" fontId="41" fillId="8" borderId="20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/>
    </xf>
    <xf numFmtId="49" fontId="3" fillId="65" borderId="20" xfId="0" applyNumberFormat="1" applyFont="1" applyFill="1" applyBorder="1" applyAlignment="1">
      <alignment horizontal="center" vertical="center"/>
    </xf>
    <xf numFmtId="0" fontId="3" fillId="0" borderId="0" xfId="208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65" borderId="0" xfId="0" applyFont="1" applyFill="1" applyBorder="1" applyAlignment="1">
      <alignment vertical="center"/>
    </xf>
    <xf numFmtId="0" fontId="2" fillId="65" borderId="0" xfId="0" applyFont="1" applyFill="1" applyAlignment="1">
      <alignment horizontal="left" vertical="center"/>
    </xf>
    <xf numFmtId="0" fontId="3" fillId="65" borderId="0" xfId="0" applyFont="1" applyFill="1" applyAlignment="1">
      <alignment horizontal="center" vertical="center"/>
    </xf>
    <xf numFmtId="0" fontId="3" fillId="65" borderId="0" xfId="0" applyFont="1" applyFill="1" applyAlignment="1">
      <alignment horizontal="center"/>
    </xf>
    <xf numFmtId="0" fontId="3" fillId="65" borderId="0" xfId="0" applyFont="1" applyFill="1" applyAlignment="1">
      <alignment horizontal="right"/>
    </xf>
    <xf numFmtId="0" fontId="3" fillId="69" borderId="20" xfId="0" applyFont="1" applyFill="1" applyBorder="1" applyAlignment="1">
      <alignment horizontal="center" vertical="center" wrapText="1"/>
    </xf>
    <xf numFmtId="0" fontId="2" fillId="69" borderId="20" xfId="0" applyFont="1" applyFill="1" applyBorder="1" applyAlignment="1">
      <alignment horizontal="left" vertical="center" wrapText="1"/>
    </xf>
    <xf numFmtId="0" fontId="2" fillId="69" borderId="20" xfId="0" applyFont="1" applyFill="1" applyBorder="1" applyAlignment="1">
      <alignment horizontal="center" vertical="center" wrapText="1"/>
    </xf>
    <xf numFmtId="0" fontId="3" fillId="70" borderId="20" xfId="176" applyFont="1" applyFill="1" applyBorder="1" applyAlignment="1">
      <alignment horizontal="center" vertical="top" wrapText="1"/>
    </xf>
    <xf numFmtId="0" fontId="3" fillId="70" borderId="20" xfId="176" applyFont="1" applyFill="1" applyBorder="1" applyAlignment="1">
      <alignment horizontal="left" vertical="top" wrapText="1"/>
    </xf>
    <xf numFmtId="0" fontId="3" fillId="69" borderId="20" xfId="0" applyFont="1" applyFill="1" applyBorder="1" applyAlignment="1">
      <alignment horizontal="center" wrapText="1"/>
    </xf>
    <xf numFmtId="0" fontId="2" fillId="69" borderId="20" xfId="0" applyFont="1" applyFill="1" applyBorder="1" applyAlignment="1">
      <alignment vertical="center" wrapText="1"/>
    </xf>
    <xf numFmtId="0" fontId="2" fillId="69" borderId="20" xfId="0" applyFont="1" applyFill="1" applyBorder="1" applyAlignment="1">
      <alignment horizontal="center" vertical="center"/>
    </xf>
    <xf numFmtId="0" fontId="3" fillId="69" borderId="20" xfId="203" applyFont="1" applyFill="1" applyBorder="1" applyAlignment="1">
      <alignment horizontal="center" vertical="top" wrapText="1"/>
      <protection/>
    </xf>
    <xf numFmtId="0" fontId="2" fillId="69" borderId="20" xfId="202" applyFont="1" applyFill="1" applyBorder="1" applyAlignment="1">
      <alignment horizontal="left" vertical="top" wrapText="1"/>
      <protection/>
    </xf>
    <xf numFmtId="0" fontId="3" fillId="69" borderId="20" xfId="0" applyFont="1" applyFill="1" applyBorder="1" applyAlignment="1">
      <alignment horizontal="center" vertical="top" wrapText="1"/>
    </xf>
    <xf numFmtId="0" fontId="3" fillId="65" borderId="20" xfId="176" applyFont="1" applyFill="1" applyBorder="1" applyAlignment="1">
      <alignment horizontal="center" vertical="top" wrapText="1"/>
    </xf>
    <xf numFmtId="0" fontId="3" fillId="65" borderId="20" xfId="176" applyFont="1" applyFill="1" applyBorder="1" applyAlignment="1">
      <alignment horizontal="left" vertical="top" wrapText="1"/>
    </xf>
    <xf numFmtId="0" fontId="3" fillId="69" borderId="20" xfId="176" applyFont="1" applyFill="1" applyBorder="1" applyAlignment="1">
      <alignment horizontal="center" vertical="top" wrapText="1"/>
    </xf>
    <xf numFmtId="0" fontId="2" fillId="69" borderId="20" xfId="0" applyFont="1" applyFill="1" applyBorder="1" applyAlignment="1">
      <alignment vertical="center"/>
    </xf>
    <xf numFmtId="0" fontId="3" fillId="69" borderId="20" xfId="0" applyFont="1" applyFill="1" applyBorder="1" applyAlignment="1">
      <alignment vertical="center"/>
    </xf>
    <xf numFmtId="0" fontId="3" fillId="71" borderId="20" xfId="158" applyFont="1" applyFill="1" applyBorder="1" applyAlignment="1">
      <alignment horizontal="center" vertical="top" wrapText="1"/>
    </xf>
    <xf numFmtId="0" fontId="3" fillId="71" borderId="20" xfId="158" applyFont="1" applyFill="1" applyBorder="1" applyAlignment="1">
      <alignment horizontal="left" vertical="top" wrapText="1"/>
    </xf>
    <xf numFmtId="0" fontId="3" fillId="3" borderId="20" xfId="203" applyFont="1" applyFill="1" applyBorder="1" applyAlignment="1">
      <alignment horizontal="center" vertical="top" wrapText="1"/>
      <protection/>
    </xf>
    <xf numFmtId="0" fontId="2" fillId="3" borderId="20" xfId="202" applyFont="1" applyFill="1" applyBorder="1" applyAlignment="1">
      <alignment horizontal="left" vertical="top" wrapText="1"/>
      <protection/>
    </xf>
    <xf numFmtId="0" fontId="2" fillId="3" borderId="20" xfId="0" applyFont="1" applyFill="1" applyBorder="1" applyAlignment="1">
      <alignment vertical="center"/>
    </xf>
    <xf numFmtId="0" fontId="3" fillId="64" borderId="20" xfId="203" applyFont="1" applyFill="1" applyBorder="1" applyAlignment="1">
      <alignment horizontal="center" vertical="top" wrapText="1"/>
      <protection/>
    </xf>
    <xf numFmtId="0" fontId="2" fillId="64" borderId="20" xfId="202" applyFont="1" applyFill="1" applyBorder="1" applyAlignment="1">
      <alignment horizontal="left" vertical="top" wrapText="1"/>
      <protection/>
    </xf>
    <xf numFmtId="0" fontId="3" fillId="64" borderId="20" xfId="0" applyFont="1" applyFill="1" applyBorder="1" applyAlignment="1">
      <alignment vertical="center"/>
    </xf>
    <xf numFmtId="0" fontId="3" fillId="64" borderId="20" xfId="202" applyFont="1" applyFill="1" applyBorder="1" applyAlignment="1">
      <alignment horizontal="left" vertical="top" wrapText="1"/>
      <protection/>
    </xf>
    <xf numFmtId="0" fontId="2" fillId="65" borderId="20" xfId="0" applyFont="1" applyFill="1" applyBorder="1" applyAlignment="1">
      <alignment horizontal="center" vertical="top" wrapText="1"/>
    </xf>
    <xf numFmtId="0" fontId="2" fillId="13" borderId="20" xfId="0" applyFont="1" applyFill="1" applyBorder="1" applyAlignment="1">
      <alignment vertical="center" wrapText="1"/>
    </xf>
    <xf numFmtId="0" fontId="2" fillId="13" borderId="20" xfId="0" applyFont="1" applyFill="1" applyBorder="1" applyAlignment="1">
      <alignment vertical="center"/>
    </xf>
    <xf numFmtId="0" fontId="3" fillId="13" borderId="20" xfId="0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/>
    </xf>
    <xf numFmtId="0" fontId="3" fillId="11" borderId="20" xfId="0" applyNumberFormat="1" applyFont="1" applyFill="1" applyBorder="1" applyAlignment="1">
      <alignment horizontal="center" vertical="top" wrapText="1"/>
    </xf>
    <xf numFmtId="0" fontId="2" fillId="11" borderId="20" xfId="0" applyNumberFormat="1" applyFont="1" applyFill="1" applyBorder="1" applyAlignment="1">
      <alignment vertical="top" wrapText="1"/>
    </xf>
    <xf numFmtId="0" fontId="37" fillId="11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>
      <alignment vertical="top" wrapText="1"/>
    </xf>
    <xf numFmtId="0" fontId="3" fillId="68" borderId="20" xfId="0" applyNumberFormat="1" applyFont="1" applyFill="1" applyBorder="1" applyAlignment="1">
      <alignment horizontal="center" vertical="top" wrapText="1"/>
    </xf>
    <xf numFmtId="0" fontId="2" fillId="13" borderId="20" xfId="0" applyNumberFormat="1" applyFont="1" applyFill="1" applyBorder="1" applyAlignment="1">
      <alignment vertical="top" wrapText="1"/>
    </xf>
    <xf numFmtId="0" fontId="0" fillId="13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/>
    </xf>
    <xf numFmtId="0" fontId="3" fillId="11" borderId="20" xfId="0" applyNumberFormat="1" applyFont="1" applyFill="1" applyBorder="1" applyAlignment="1">
      <alignment vertical="top" wrapText="1"/>
    </xf>
    <xf numFmtId="49" fontId="3" fillId="11" borderId="20" xfId="0" applyNumberFormat="1" applyFont="1" applyFill="1" applyBorder="1" applyAlignment="1">
      <alignment vertical="top" wrapText="1"/>
    </xf>
    <xf numFmtId="49" fontId="3" fillId="0" borderId="20" xfId="0" applyNumberFormat="1" applyFont="1" applyFill="1" applyBorder="1" applyAlignment="1">
      <alignment vertical="top" wrapText="1"/>
    </xf>
    <xf numFmtId="0" fontId="2" fillId="11" borderId="20" xfId="0" applyFont="1" applyFill="1" applyBorder="1" applyAlignment="1">
      <alignment horizontal="center" vertical="top" wrapText="1"/>
    </xf>
    <xf numFmtId="49" fontId="2" fillId="11" borderId="20" xfId="0" applyNumberFormat="1" applyFont="1" applyFill="1" applyBorder="1" applyAlignment="1">
      <alignment horizontal="center" vertical="top" wrapText="1"/>
    </xf>
    <xf numFmtId="0" fontId="37" fillId="11" borderId="20" xfId="0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3" fillId="11" borderId="20" xfId="0" applyFont="1" applyFill="1" applyBorder="1" applyAlignment="1">
      <alignment horizontal="center" vertical="top" wrapText="1"/>
    </xf>
    <xf numFmtId="49" fontId="3" fillId="11" borderId="20" xfId="0" applyNumberFormat="1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20" xfId="0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horizontal="center"/>
    </xf>
    <xf numFmtId="0" fontId="17" fillId="0" borderId="20" xfId="0" applyFont="1" applyFill="1" applyBorder="1" applyAlignment="1">
      <alignment/>
    </xf>
    <xf numFmtId="0" fontId="17" fillId="65" borderId="20" xfId="0" applyFont="1" applyFill="1" applyBorder="1" applyAlignment="1">
      <alignment/>
    </xf>
    <xf numFmtId="0" fontId="3" fillId="64" borderId="20" xfId="0" applyFont="1" applyFill="1" applyBorder="1" applyAlignment="1">
      <alignment horizontal="center" vertical="top" wrapText="1"/>
    </xf>
    <xf numFmtId="49" fontId="3" fillId="64" borderId="20" xfId="0" applyNumberFormat="1" applyFont="1" applyFill="1" applyBorder="1" applyAlignment="1">
      <alignment horizontal="center" vertical="top" wrapText="1"/>
    </xf>
    <xf numFmtId="0" fontId="0" fillId="68" borderId="20" xfId="0" applyFill="1" applyBorder="1" applyAlignment="1">
      <alignment/>
    </xf>
    <xf numFmtId="0" fontId="83" fillId="0" borderId="20" xfId="0" applyFont="1" applyFill="1" applyBorder="1" applyAlignment="1">
      <alignment/>
    </xf>
    <xf numFmtId="0" fontId="2" fillId="11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vertical="top" wrapText="1"/>
    </xf>
    <xf numFmtId="0" fontId="3" fillId="11" borderId="20" xfId="0" applyFont="1" applyFill="1" applyBorder="1" applyAlignment="1">
      <alignment vertical="center"/>
    </xf>
    <xf numFmtId="0" fontId="11" fillId="0" borderId="0" xfId="205" applyFont="1" applyFill="1">
      <alignment/>
      <protection/>
    </xf>
    <xf numFmtId="49" fontId="3" fillId="0" borderId="0" xfId="205" applyNumberFormat="1" applyFont="1" applyFill="1">
      <alignment/>
      <protection/>
    </xf>
    <xf numFmtId="0" fontId="3" fillId="0" borderId="0" xfId="205" applyFont="1" applyFill="1">
      <alignment/>
      <protection/>
    </xf>
    <xf numFmtId="0" fontId="3" fillId="0" borderId="0" xfId="205" applyFont="1" applyFill="1">
      <alignment/>
      <protection/>
    </xf>
    <xf numFmtId="49" fontId="2" fillId="11" borderId="20" xfId="205" applyNumberFormat="1" applyFont="1" applyFill="1" applyBorder="1" applyAlignment="1">
      <alignment horizontal="center" vertical="center"/>
      <protection/>
    </xf>
    <xf numFmtId="0" fontId="2" fillId="11" borderId="20" xfId="205" applyFont="1" applyFill="1" applyBorder="1" applyAlignment="1">
      <alignment vertical="center"/>
      <protection/>
    </xf>
    <xf numFmtId="0" fontId="2" fillId="11" borderId="20" xfId="205" applyFont="1" applyFill="1" applyBorder="1">
      <alignment/>
      <protection/>
    </xf>
    <xf numFmtId="49" fontId="3" fillId="0" borderId="20" xfId="205" applyNumberFormat="1" applyFont="1" applyFill="1" applyBorder="1" applyAlignment="1">
      <alignment horizontal="center" vertical="center" wrapText="1"/>
      <protection/>
    </xf>
    <xf numFmtId="0" fontId="3" fillId="0" borderId="20" xfId="205" applyFont="1" applyFill="1" applyBorder="1" applyAlignment="1">
      <alignment horizontal="left" vertical="center" wrapText="1"/>
      <protection/>
    </xf>
    <xf numFmtId="0" fontId="3" fillId="0" borderId="20" xfId="205" applyFont="1" applyFill="1" applyBorder="1">
      <alignment/>
      <protection/>
    </xf>
    <xf numFmtId="49" fontId="3" fillId="11" borderId="20" xfId="205" applyNumberFormat="1" applyFont="1" applyFill="1" applyBorder="1" applyAlignment="1">
      <alignment horizontal="center" vertical="center" wrapText="1"/>
      <protection/>
    </xf>
    <xf numFmtId="0" fontId="3" fillId="11" borderId="20" xfId="205" applyFont="1" applyFill="1" applyBorder="1">
      <alignment/>
      <protection/>
    </xf>
    <xf numFmtId="0" fontId="2" fillId="11" borderId="20" xfId="205" applyFont="1" applyFill="1" applyBorder="1" applyAlignment="1">
      <alignment horizontal="left" vertical="center" wrapText="1"/>
      <protection/>
    </xf>
    <xf numFmtId="49" fontId="3" fillId="11" borderId="20" xfId="205" applyNumberFormat="1" applyFont="1" applyFill="1" applyBorder="1" applyAlignment="1">
      <alignment horizontal="center" vertical="center" wrapText="1"/>
      <protection/>
    </xf>
    <xf numFmtId="0" fontId="2" fillId="11" borderId="20" xfId="205" applyFont="1" applyFill="1" applyBorder="1" applyAlignment="1">
      <alignment horizontal="left" vertical="center" wrapText="1"/>
      <protection/>
    </xf>
    <xf numFmtId="49" fontId="3" fillId="0" borderId="20" xfId="205" applyNumberFormat="1" applyFont="1" applyFill="1" applyBorder="1" applyAlignment="1">
      <alignment horizontal="center" vertical="center" wrapText="1"/>
      <protection/>
    </xf>
    <xf numFmtId="49" fontId="36" fillId="0" borderId="20" xfId="205" applyNumberFormat="1" applyFont="1" applyFill="1" applyBorder="1" applyAlignment="1">
      <alignment horizontal="center" vertical="center" wrapText="1"/>
      <protection/>
    </xf>
    <xf numFmtId="3" fontId="36" fillId="11" borderId="20" xfId="205" applyNumberFormat="1" applyFont="1" applyFill="1" applyBorder="1" applyAlignment="1">
      <alignment horizontal="center" vertical="center" wrapText="1"/>
      <protection/>
    </xf>
    <xf numFmtId="49" fontId="3" fillId="0" borderId="0" xfId="205" applyNumberFormat="1" applyFont="1" applyFill="1">
      <alignment/>
      <protection/>
    </xf>
    <xf numFmtId="0" fontId="2" fillId="3" borderId="0" xfId="0" applyFont="1" applyFill="1" applyAlignment="1">
      <alignment/>
    </xf>
    <xf numFmtId="49" fontId="2" fillId="65" borderId="0" xfId="0" applyNumberFormat="1" applyFont="1" applyFill="1" applyAlignment="1">
      <alignment/>
    </xf>
    <xf numFmtId="0" fontId="0" fillId="65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2" fillId="0" borderId="20" xfId="0" applyFont="1" applyBorder="1" applyAlignment="1">
      <alignment vertical="center"/>
    </xf>
    <xf numFmtId="0" fontId="0" fillId="68" borderId="20" xfId="0" applyFill="1" applyBorder="1" applyAlignment="1">
      <alignment horizontal="right" vertical="center" wrapText="1"/>
    </xf>
    <xf numFmtId="0" fontId="83" fillId="68" borderId="20" xfId="0" applyFont="1" applyFill="1" applyBorder="1" applyAlignment="1">
      <alignment vertical="center"/>
    </xf>
    <xf numFmtId="0" fontId="3" fillId="65" borderId="0" xfId="0" applyFont="1" applyFill="1" applyAlignment="1">
      <alignment horizontal="left"/>
    </xf>
    <xf numFmtId="0" fontId="48" fillId="72" borderId="0" xfId="0" applyNumberFormat="1" applyFont="1" applyFill="1" applyAlignment="1" quotePrefix="1">
      <alignment/>
    </xf>
    <xf numFmtId="0" fontId="48" fillId="72" borderId="0" xfId="0" applyFont="1" applyFill="1" applyAlignment="1">
      <alignment/>
    </xf>
    <xf numFmtId="4" fontId="48" fillId="72" borderId="0" xfId="0" applyNumberFormat="1" applyFont="1" applyFill="1" applyAlignment="1">
      <alignment/>
    </xf>
    <xf numFmtId="4" fontId="43" fillId="72" borderId="0" xfId="0" applyNumberFormat="1" applyFont="1" applyFill="1" applyAlignment="1">
      <alignment/>
    </xf>
    <xf numFmtId="4" fontId="48" fillId="72" borderId="0" xfId="0" applyNumberFormat="1" applyFont="1" applyFill="1" applyAlignment="1" quotePrefix="1">
      <alignment/>
    </xf>
    <xf numFmtId="0" fontId="48" fillId="0" borderId="20" xfId="0" applyNumberFormat="1" applyFont="1" applyBorder="1" applyAlignment="1" quotePrefix="1">
      <alignment/>
    </xf>
    <xf numFmtId="4" fontId="5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 vertical="center" wrapText="1"/>
    </xf>
    <xf numFmtId="0" fontId="48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35" fillId="73" borderId="23" xfId="0" applyNumberFormat="1" applyFont="1" applyFill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22" xfId="0" applyNumberFormat="1" applyFont="1" applyBorder="1" applyAlignment="1">
      <alignment horizontal="center" vertical="center" wrapText="1"/>
    </xf>
    <xf numFmtId="4" fontId="48" fillId="0" borderId="20" xfId="0" applyNumberFormat="1" applyFont="1" applyBorder="1" applyAlignment="1" quotePrefix="1">
      <alignment/>
    </xf>
    <xf numFmtId="4" fontId="5" fillId="0" borderId="20" xfId="0" applyNumberFormat="1" applyFont="1" applyFill="1" applyBorder="1" applyAlignment="1">
      <alignment/>
    </xf>
    <xf numFmtId="0" fontId="48" fillId="0" borderId="21" xfId="0" applyNumberFormat="1" applyFont="1" applyBorder="1" applyAlignment="1" quotePrefix="1">
      <alignment/>
    </xf>
    <xf numFmtId="0" fontId="48" fillId="0" borderId="20" xfId="0" applyNumberFormat="1" applyFont="1" applyFill="1" applyBorder="1" applyAlignment="1" quotePrefix="1">
      <alignment horizontal="center"/>
    </xf>
    <xf numFmtId="4" fontId="5" fillId="0" borderId="25" xfId="0" applyNumberFormat="1" applyFont="1" applyBorder="1" applyAlignment="1">
      <alignment/>
    </xf>
    <xf numFmtId="0" fontId="48" fillId="0" borderId="21" xfId="0" applyNumberFormat="1" applyFont="1" applyBorder="1" applyAlignment="1">
      <alignment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20" xfId="0" applyNumberFormat="1" applyFont="1" applyBorder="1" applyAlignment="1">
      <alignment/>
    </xf>
    <xf numFmtId="0" fontId="4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" fillId="8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11" borderId="20" xfId="0" applyFill="1" applyBorder="1" applyAlignment="1">
      <alignment horizontal="right" vertical="center"/>
    </xf>
    <xf numFmtId="0" fontId="0" fillId="13" borderId="20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 quotePrefix="1">
      <alignment/>
    </xf>
    <xf numFmtId="4" fontId="35" fillId="0" borderId="0" xfId="0" applyNumberFormat="1" applyFont="1" applyFill="1" applyBorder="1" applyAlignment="1">
      <alignment/>
    </xf>
    <xf numFmtId="4" fontId="43" fillId="0" borderId="0" xfId="0" applyNumberFormat="1" applyFont="1" applyFill="1" applyBorder="1" applyAlignment="1" quotePrefix="1">
      <alignment/>
    </xf>
    <xf numFmtId="4" fontId="2" fillId="73" borderId="23" xfId="0" applyNumberFormat="1" applyFont="1" applyFill="1" applyBorder="1" applyAlignment="1">
      <alignment/>
    </xf>
    <xf numFmtId="0" fontId="3" fillId="27" borderId="0" xfId="0" applyFont="1" applyFill="1" applyAlignment="1">
      <alignment/>
    </xf>
    <xf numFmtId="4" fontId="2" fillId="27" borderId="23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2" fillId="65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65" borderId="0" xfId="0" applyFont="1" applyFill="1" applyAlignment="1">
      <alignment horizontal="center"/>
    </xf>
    <xf numFmtId="0" fontId="35" fillId="0" borderId="0" xfId="201" applyFont="1" applyFill="1" applyBorder="1" applyAlignment="1" applyProtection="1">
      <alignment horizontal="left" vertical="top" wrapText="1"/>
      <protection/>
    </xf>
    <xf numFmtId="0" fontId="35" fillId="0" borderId="0" xfId="181" applyFont="1" applyFill="1" applyBorder="1" applyAlignment="1" applyProtection="1">
      <alignment horizontal="left" vertical="top" wrapText="1"/>
      <protection/>
    </xf>
    <xf numFmtId="0" fontId="35" fillId="0" borderId="0" xfId="0" applyFont="1" applyBorder="1" applyAlignment="1">
      <alignment horizontal="left" vertical="top" wrapText="1"/>
    </xf>
    <xf numFmtId="0" fontId="2" fillId="0" borderId="0" xfId="201" applyFont="1" applyAlignment="1" applyProtection="1">
      <alignment horizontal="left" wrapText="1"/>
      <protection/>
    </xf>
    <xf numFmtId="0" fontId="4" fillId="64" borderId="20" xfId="206" applyFont="1" applyFill="1" applyBorder="1" applyAlignment="1" applyProtection="1">
      <alignment horizontal="center" vertical="center"/>
      <protection/>
    </xf>
    <xf numFmtId="0" fontId="5" fillId="64" borderId="20" xfId="206" applyFont="1" applyFill="1" applyBorder="1" applyAlignment="1" applyProtection="1">
      <alignment horizontal="center" vertical="center" wrapText="1"/>
      <protection/>
    </xf>
    <xf numFmtId="0" fontId="5" fillId="64" borderId="20" xfId="206" applyFont="1" applyFill="1" applyBorder="1" applyAlignment="1" applyProtection="1">
      <alignment horizontal="center" vertical="center"/>
      <protection/>
    </xf>
    <xf numFmtId="0" fontId="5" fillId="64" borderId="27" xfId="206" applyFont="1" applyFill="1" applyBorder="1" applyAlignment="1" applyProtection="1">
      <alignment horizontal="center" vertical="center" wrapText="1"/>
      <protection/>
    </xf>
    <xf numFmtId="0" fontId="5" fillId="64" borderId="28" xfId="206" applyFont="1" applyFill="1" applyBorder="1" applyAlignment="1" applyProtection="1">
      <alignment horizontal="center" vertical="center" wrapText="1"/>
      <protection/>
    </xf>
    <xf numFmtId="0" fontId="5" fillId="64" borderId="29" xfId="206" applyFont="1" applyFill="1" applyBorder="1" applyAlignment="1" applyProtection="1">
      <alignment horizontal="center" vertical="center" wrapText="1"/>
      <protection/>
    </xf>
    <xf numFmtId="0" fontId="5" fillId="64" borderId="30" xfId="206" applyFont="1" applyFill="1" applyBorder="1" applyAlignment="1" applyProtection="1">
      <alignment horizontal="center" vertical="center" wrapText="1"/>
      <protection/>
    </xf>
    <xf numFmtId="0" fontId="5" fillId="64" borderId="19" xfId="206" applyFont="1" applyFill="1" applyBorder="1" applyAlignment="1" applyProtection="1">
      <alignment horizontal="center" vertical="center" wrapText="1"/>
      <protection/>
    </xf>
    <xf numFmtId="0" fontId="5" fillId="64" borderId="31" xfId="206" applyFont="1" applyFill="1" applyBorder="1" applyAlignment="1" applyProtection="1">
      <alignment horizontal="center" vertical="center" wrapText="1"/>
      <protection/>
    </xf>
    <xf numFmtId="0" fontId="4" fillId="64" borderId="20" xfId="206" applyFont="1" applyFill="1" applyBorder="1" applyAlignment="1" applyProtection="1">
      <alignment horizontal="center" vertical="center" wrapText="1"/>
      <protection/>
    </xf>
    <xf numFmtId="0" fontId="4" fillId="64" borderId="20" xfId="206" applyNumberFormat="1" applyFont="1" applyFill="1" applyBorder="1" applyAlignment="1" applyProtection="1">
      <alignment horizontal="center" vertical="center" textRotation="90" wrapText="1"/>
      <protection/>
    </xf>
    <xf numFmtId="0" fontId="4" fillId="64" borderId="20" xfId="206" applyFont="1" applyFill="1" applyBorder="1" applyAlignment="1" applyProtection="1">
      <alignment horizontal="left" vertical="center" wrapText="1"/>
      <protection/>
    </xf>
    <xf numFmtId="0" fontId="4" fillId="64" borderId="20" xfId="206" applyFont="1" applyFill="1" applyBorder="1" applyAlignment="1" applyProtection="1">
      <alignment horizontal="left" vertical="center"/>
      <protection/>
    </xf>
    <xf numFmtId="0" fontId="4" fillId="64" borderId="20" xfId="206" applyFont="1" applyFill="1" applyBorder="1" applyAlignment="1" applyProtection="1">
      <alignment horizontal="center" vertical="center" textRotation="90" wrapText="1"/>
      <protection/>
    </xf>
    <xf numFmtId="0" fontId="4" fillId="64" borderId="20" xfId="206" applyFont="1" applyFill="1" applyBorder="1" applyAlignment="1" applyProtection="1">
      <alignment vertical="center" wrapText="1"/>
      <protection/>
    </xf>
    <xf numFmtId="0" fontId="6" fillId="0" borderId="20" xfId="206" applyFont="1" applyFill="1" applyBorder="1" applyAlignment="1" applyProtection="1">
      <alignment horizontal="left" vertical="center" wrapText="1"/>
      <protection/>
    </xf>
    <xf numFmtId="0" fontId="4" fillId="64" borderId="20" xfId="206" applyFont="1" applyFill="1" applyBorder="1" applyAlignment="1" applyProtection="1">
      <alignment horizontal="left" vertical="center"/>
      <protection locked="0"/>
    </xf>
    <xf numFmtId="0" fontId="4" fillId="64" borderId="20" xfId="206" applyFont="1" applyFill="1" applyBorder="1" applyAlignment="1" applyProtection="1">
      <alignment horizontal="center" vertical="center" wrapText="1"/>
      <protection locked="0"/>
    </xf>
    <xf numFmtId="0" fontId="5" fillId="64" borderId="20" xfId="181" applyFont="1" applyFill="1" applyBorder="1" applyAlignment="1" applyProtection="1">
      <alignment horizontal="center" vertical="center" wrapText="1"/>
      <protection/>
    </xf>
    <xf numFmtId="0" fontId="3" fillId="64" borderId="20" xfId="181" applyFont="1" applyFill="1" applyBorder="1" applyAlignment="1" applyProtection="1">
      <alignment horizontal="center" vertical="center" wrapText="1"/>
      <protection/>
    </xf>
    <xf numFmtId="0" fontId="5" fillId="64" borderId="20" xfId="181" applyFont="1" applyFill="1" applyBorder="1" applyAlignment="1" applyProtection="1">
      <alignment horizontal="center" vertical="center"/>
      <protection/>
    </xf>
    <xf numFmtId="0" fontId="3" fillId="0" borderId="0" xfId="181" applyFont="1" applyAlignment="1" applyProtection="1">
      <alignment horizontal="center"/>
      <protection/>
    </xf>
    <xf numFmtId="0" fontId="3" fillId="64" borderId="2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206" applyFont="1" applyBorder="1" applyAlignment="1" applyProtection="1">
      <alignment horizontal="center"/>
      <protection/>
    </xf>
    <xf numFmtId="0" fontId="3" fillId="64" borderId="20" xfId="206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65" borderId="0" xfId="0" applyFont="1" applyFill="1" applyAlignment="1">
      <alignment horizontal="left"/>
    </xf>
    <xf numFmtId="0" fontId="3" fillId="65" borderId="0" xfId="0" applyFont="1" applyFill="1" applyAlignment="1">
      <alignment horizontal="center" vertical="center" wrapText="1"/>
    </xf>
    <xf numFmtId="0" fontId="3" fillId="65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wrapText="1" indent="4"/>
    </xf>
    <xf numFmtId="0" fontId="3" fillId="0" borderId="0" xfId="0" applyFont="1" applyAlignment="1">
      <alignment horizontal="left" wrapText="1" indent="4"/>
    </xf>
    <xf numFmtId="49" fontId="2" fillId="0" borderId="0" xfId="205" applyNumberFormat="1" applyFont="1" applyFill="1" applyAlignment="1">
      <alignment horizontal="left"/>
      <protection/>
    </xf>
    <xf numFmtId="0" fontId="37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35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/>
    </xf>
    <xf numFmtId="0" fontId="48" fillId="0" borderId="2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Fill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4" fontId="13" fillId="0" borderId="0" xfId="0" applyNumberFormat="1" applyFont="1" applyFill="1" applyAlignment="1">
      <alignment horizontal="left"/>
    </xf>
    <xf numFmtId="4" fontId="5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/>
    </xf>
    <xf numFmtId="4" fontId="3" fillId="27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48" fillId="0" borderId="21" xfId="0" applyNumberFormat="1" applyFont="1" applyBorder="1" applyAlignment="1" quotePrefix="1">
      <alignment/>
    </xf>
    <xf numFmtId="0" fontId="11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</cellXfs>
  <cellStyles count="21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urrency" xfId="150"/>
    <cellStyle name="Currency [0]" xfId="151"/>
    <cellStyle name="Emphasis 1" xfId="152"/>
    <cellStyle name="Emphasis 2" xfId="153"/>
    <cellStyle name="Emphasis 3" xfId="154"/>
    <cellStyle name="Explanatory Text" xfId="155"/>
    <cellStyle name="Explanatory Text 2" xfId="156"/>
    <cellStyle name="Good" xfId="157"/>
    <cellStyle name="Good 2" xfId="158"/>
    <cellStyle name="Heading 1" xfId="159"/>
    <cellStyle name="Heading 1 2" xfId="160"/>
    <cellStyle name="Heading 2" xfId="161"/>
    <cellStyle name="Heading 2 2" xfId="162"/>
    <cellStyle name="Heading 3" xfId="163"/>
    <cellStyle name="Heading 3 2" xfId="164"/>
    <cellStyle name="Heading 4" xfId="165"/>
    <cellStyle name="Heading 4 2" xfId="166"/>
    <cellStyle name="Hyperlink 2" xfId="167"/>
    <cellStyle name="Input" xfId="168"/>
    <cellStyle name="Input 2" xfId="169"/>
    <cellStyle name="Linked Cell" xfId="170"/>
    <cellStyle name="Linked Cell 2" xfId="171"/>
    <cellStyle name="Linked Cell 2 2" xfId="172"/>
    <cellStyle name="Linked Cell 2 3" xfId="173"/>
    <cellStyle name="Linked Cell 3" xfId="174"/>
    <cellStyle name="Neutral" xfId="175"/>
    <cellStyle name="Neutral 2" xfId="176"/>
    <cellStyle name="Normal 10" xfId="177"/>
    <cellStyle name="Normal 11" xfId="178"/>
    <cellStyle name="Normal 12" xfId="179"/>
    <cellStyle name="Normal 13" xfId="180"/>
    <cellStyle name="Normal 2" xfId="181"/>
    <cellStyle name="Normal 2 2" xfId="182"/>
    <cellStyle name="Normal 2 2 2" xfId="183"/>
    <cellStyle name="Normal 2 3" xfId="184"/>
    <cellStyle name="Normal 2 4" xfId="185"/>
    <cellStyle name="Normal 3" xfId="186"/>
    <cellStyle name="Normal 3 2" xfId="187"/>
    <cellStyle name="Normal 3 2 2" xfId="188"/>
    <cellStyle name="Normal 3 3" xfId="189"/>
    <cellStyle name="Normal 3 4" xfId="190"/>
    <cellStyle name="Normal 4" xfId="191"/>
    <cellStyle name="Normal 4 2" xfId="192"/>
    <cellStyle name="Normal 5" xfId="193"/>
    <cellStyle name="Normal 5 2" xfId="194"/>
    <cellStyle name="Normal 6" xfId="195"/>
    <cellStyle name="Normal 7" xfId="196"/>
    <cellStyle name="Normal 7 2" xfId="197"/>
    <cellStyle name="Normal 8" xfId="198"/>
    <cellStyle name="Normal 9" xfId="199"/>
    <cellStyle name="Normál_Izvrsenje-PLAN2011" xfId="200"/>
    <cellStyle name="Normal_normativ kadra _ tabel_1 2" xfId="201"/>
    <cellStyle name="Normal_Normativi_Stampanje" xfId="202"/>
    <cellStyle name="Normal_Sheet1" xfId="203"/>
    <cellStyle name="Normal_Starosne grupe 2007" xfId="204"/>
    <cellStyle name="Normal_TAB DZ 1-10" xfId="205"/>
    <cellStyle name="Normal_TAB DZ 1-10 (1) 2 2" xfId="206"/>
    <cellStyle name="Normal_TAB DZ 1-10_TAB DZ 2009" xfId="207"/>
    <cellStyle name="Normal_TAB DZ 11-20" xfId="208"/>
    <cellStyle name="Normal_TAB DZ 2009" xfId="209"/>
    <cellStyle name="Note" xfId="210"/>
    <cellStyle name="Note 2" xfId="211"/>
    <cellStyle name="Note 2 2" xfId="212"/>
    <cellStyle name="Note 2 3" xfId="213"/>
    <cellStyle name="Note 3" xfId="214"/>
    <cellStyle name="Output" xfId="215"/>
    <cellStyle name="Output 2" xfId="216"/>
    <cellStyle name="Percent" xfId="217"/>
    <cellStyle name="Sheet Title" xfId="218"/>
    <cellStyle name="Student Information" xfId="219"/>
    <cellStyle name="Student Information - user entered" xfId="220"/>
    <cellStyle name="Title" xfId="221"/>
    <cellStyle name="Title 2" xfId="222"/>
    <cellStyle name="Total" xfId="223"/>
    <cellStyle name="Total 2" xfId="224"/>
    <cellStyle name="Warning Text" xfId="225"/>
    <cellStyle name="Warning Text 2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7">
      <selection activeCell="B13" sqref="B13"/>
    </sheetView>
  </sheetViews>
  <sheetFormatPr defaultColWidth="9.140625" defaultRowHeight="12.75"/>
  <sheetData>
    <row r="1" spans="1:9" ht="20.25">
      <c r="A1" s="586" t="s">
        <v>138</v>
      </c>
      <c r="B1" s="586"/>
      <c r="C1" s="586"/>
      <c r="D1" s="586"/>
      <c r="E1" s="586"/>
      <c r="F1" s="586"/>
      <c r="G1" s="586"/>
      <c r="H1" s="586"/>
      <c r="I1" s="586"/>
    </row>
    <row r="2" spans="1:9" ht="20.25">
      <c r="A2" s="586" t="s">
        <v>139</v>
      </c>
      <c r="B2" s="586"/>
      <c r="C2" s="586"/>
      <c r="D2" s="586"/>
      <c r="E2" s="586"/>
      <c r="F2" s="586"/>
      <c r="G2" s="586"/>
      <c r="H2" s="586"/>
      <c r="I2" s="586"/>
    </row>
    <row r="3" ht="15.75">
      <c r="A3" s="119"/>
    </row>
    <row r="4" ht="15.75">
      <c r="A4" s="119"/>
    </row>
    <row r="5" ht="15.75">
      <c r="A5" s="119"/>
    </row>
    <row r="6" ht="15.75">
      <c r="A6" s="119"/>
    </row>
    <row r="8" ht="15.75">
      <c r="A8" s="119"/>
    </row>
    <row r="9" ht="15.75">
      <c r="A9" s="119"/>
    </row>
    <row r="10" ht="15.75">
      <c r="A10" s="119"/>
    </row>
    <row r="11" ht="15.75">
      <c r="A11" s="119"/>
    </row>
    <row r="12" ht="15.75">
      <c r="A12" s="119"/>
    </row>
    <row r="13" ht="15.75">
      <c r="A13" s="119"/>
    </row>
    <row r="14" ht="15.75">
      <c r="A14" s="119"/>
    </row>
    <row r="15" ht="15.75">
      <c r="A15" s="119"/>
    </row>
    <row r="16" ht="15.75">
      <c r="A16" s="119"/>
    </row>
    <row r="17" spans="1:9" ht="25.5">
      <c r="A17" s="587" t="s">
        <v>140</v>
      </c>
      <c r="B17" s="587"/>
      <c r="C17" s="587"/>
      <c r="D17" s="587"/>
      <c r="E17" s="587"/>
      <c r="F17" s="587"/>
      <c r="G17" s="587"/>
      <c r="H17" s="587"/>
      <c r="I17" s="587"/>
    </row>
    <row r="18" spans="1:9" ht="25.5">
      <c r="A18" s="587" t="s">
        <v>141</v>
      </c>
      <c r="B18" s="587"/>
      <c r="C18" s="587"/>
      <c r="D18" s="587"/>
      <c r="E18" s="587"/>
      <c r="F18" s="587"/>
      <c r="G18" s="587"/>
      <c r="H18" s="587"/>
      <c r="I18" s="587"/>
    </row>
    <row r="19" spans="1:9" ht="25.5">
      <c r="A19" s="587" t="s">
        <v>142</v>
      </c>
      <c r="B19" s="587"/>
      <c r="C19" s="587"/>
      <c r="D19" s="587"/>
      <c r="E19" s="587"/>
      <c r="F19" s="587"/>
      <c r="G19" s="587"/>
      <c r="H19" s="587"/>
      <c r="I19" s="587"/>
    </row>
    <row r="20" spans="1:9" s="120" customFormat="1" ht="25.5">
      <c r="A20" s="588" t="s">
        <v>143</v>
      </c>
      <c r="B20" s="588"/>
      <c r="C20" s="588"/>
      <c r="D20" s="588"/>
      <c r="E20" s="588"/>
      <c r="F20" s="588"/>
      <c r="G20" s="588"/>
      <c r="H20" s="588"/>
      <c r="I20" s="588"/>
    </row>
    <row r="21" spans="1:9" ht="15.75">
      <c r="A21" s="119"/>
      <c r="B21" s="119"/>
      <c r="C21" s="119"/>
      <c r="D21" s="119"/>
      <c r="E21" s="119"/>
      <c r="F21" s="119"/>
      <c r="G21" s="119"/>
      <c r="H21" s="119"/>
      <c r="I21" s="119"/>
    </row>
    <row r="22" spans="1:9" ht="15.75">
      <c r="A22" s="119"/>
      <c r="B22" s="119"/>
      <c r="C22" s="119"/>
      <c r="D22" s="119"/>
      <c r="E22" s="119"/>
      <c r="F22" s="119"/>
      <c r="G22" s="119"/>
      <c r="H22" s="119"/>
      <c r="I22" s="119"/>
    </row>
    <row r="23" spans="1:9" ht="15.75">
      <c r="A23" s="584" t="s">
        <v>144</v>
      </c>
      <c r="B23" s="584"/>
      <c r="C23" s="584"/>
      <c r="D23" s="584"/>
      <c r="E23" s="584"/>
      <c r="F23" s="584"/>
      <c r="G23" s="584"/>
      <c r="H23" s="584"/>
      <c r="I23" s="584"/>
    </row>
    <row r="24" spans="1:9" ht="15.75">
      <c r="A24" s="121"/>
      <c r="B24" s="119"/>
      <c r="C24" s="119"/>
      <c r="D24" s="119"/>
      <c r="E24" s="119"/>
      <c r="F24" s="119"/>
      <c r="G24" s="119"/>
      <c r="H24" s="119"/>
      <c r="I24" s="119"/>
    </row>
    <row r="25" spans="1:9" ht="15.75">
      <c r="A25" s="119"/>
      <c r="B25" s="119"/>
      <c r="C25" s="119"/>
      <c r="D25" s="119"/>
      <c r="E25" s="119"/>
      <c r="F25" s="119"/>
      <c r="G25" s="119"/>
      <c r="H25" s="119"/>
      <c r="I25" s="119"/>
    </row>
    <row r="26" spans="1:9" ht="15.75">
      <c r="A26" s="122"/>
      <c r="B26" s="119"/>
      <c r="C26" s="119"/>
      <c r="D26" s="119"/>
      <c r="E26" s="119"/>
      <c r="F26" s="119"/>
      <c r="G26" s="119"/>
      <c r="H26" s="119"/>
      <c r="I26" s="119"/>
    </row>
    <row r="27" ht="15.75">
      <c r="A27" s="122"/>
    </row>
    <row r="28" ht="15.75">
      <c r="A28" s="122"/>
    </row>
    <row r="29" ht="15.75">
      <c r="A29" s="122"/>
    </row>
    <row r="30" spans="1:9" ht="15.75">
      <c r="A30" s="122"/>
      <c r="B30" s="123"/>
      <c r="C30" s="123"/>
      <c r="D30" s="123"/>
      <c r="E30" s="123"/>
      <c r="F30" s="123"/>
      <c r="G30" s="123"/>
      <c r="H30" s="123"/>
      <c r="I30" s="123"/>
    </row>
    <row r="31" spans="1:9" ht="15.75">
      <c r="A31" s="122"/>
      <c r="B31" s="123"/>
      <c r="C31" s="123"/>
      <c r="D31" s="123"/>
      <c r="E31" s="123"/>
      <c r="F31" s="123"/>
      <c r="G31" s="123"/>
      <c r="H31" s="123"/>
      <c r="I31" s="123"/>
    </row>
    <row r="32" spans="1:9" ht="15.75">
      <c r="A32" s="122"/>
      <c r="B32" s="123"/>
      <c r="C32" s="123"/>
      <c r="D32" s="123"/>
      <c r="E32" s="123"/>
      <c r="F32" s="123"/>
      <c r="G32" s="123"/>
      <c r="H32" s="123"/>
      <c r="I32" s="123"/>
    </row>
    <row r="33" spans="2:9" ht="12.75">
      <c r="B33" s="123"/>
      <c r="C33" s="123"/>
      <c r="D33" s="123"/>
      <c r="E33" s="123"/>
      <c r="F33" s="123"/>
      <c r="G33" s="123"/>
      <c r="H33" s="123"/>
      <c r="I33" s="123"/>
    </row>
    <row r="34" spans="2:9" ht="12.75">
      <c r="B34" s="123"/>
      <c r="C34" s="123"/>
      <c r="D34" s="123"/>
      <c r="E34" s="123"/>
      <c r="F34" s="123"/>
      <c r="G34" s="123"/>
      <c r="H34" s="123"/>
      <c r="I34" s="123"/>
    </row>
    <row r="35" spans="1:9" ht="15.75">
      <c r="A35" s="121"/>
      <c r="B35" s="123"/>
      <c r="C35" s="123"/>
      <c r="D35" s="123"/>
      <c r="E35" s="123"/>
      <c r="F35" s="123"/>
      <c r="G35" s="123"/>
      <c r="H35" s="123"/>
      <c r="I35" s="123"/>
    </row>
    <row r="36" spans="1:9" ht="15.75">
      <c r="A36" s="122"/>
      <c r="B36" s="123"/>
      <c r="C36" s="123"/>
      <c r="D36" s="123"/>
      <c r="E36" s="123"/>
      <c r="F36" s="123"/>
      <c r="G36" s="123"/>
      <c r="H36" s="123"/>
      <c r="I36" s="123"/>
    </row>
    <row r="37" spans="1:9" ht="15.75">
      <c r="A37" s="122"/>
      <c r="B37" s="123"/>
      <c r="C37" s="123"/>
      <c r="D37" s="123"/>
      <c r="E37" s="123"/>
      <c r="F37" s="123"/>
      <c r="G37" s="123"/>
      <c r="H37" s="123"/>
      <c r="I37" s="123"/>
    </row>
    <row r="38" spans="1:9" ht="15.75">
      <c r="A38" s="122"/>
      <c r="B38" s="123"/>
      <c r="C38" s="123"/>
      <c r="D38" s="123"/>
      <c r="E38" s="123"/>
      <c r="F38" s="123"/>
      <c r="G38" s="123"/>
      <c r="H38" s="123"/>
      <c r="I38" s="123"/>
    </row>
    <row r="39" spans="1:10" ht="15.75">
      <c r="A39" s="122"/>
      <c r="B39" s="123"/>
      <c r="C39" s="123"/>
      <c r="D39" s="123"/>
      <c r="E39" s="123"/>
      <c r="F39" s="123"/>
      <c r="G39" s="123"/>
      <c r="H39" s="123"/>
      <c r="I39" s="123"/>
      <c r="J39" s="124"/>
    </row>
    <row r="40" spans="1:9" ht="15.75">
      <c r="A40" s="122"/>
      <c r="B40" s="123"/>
      <c r="C40" s="123"/>
      <c r="D40" s="123"/>
      <c r="E40" s="123"/>
      <c r="F40" s="123"/>
      <c r="G40" s="123"/>
      <c r="H40" s="123"/>
      <c r="I40" s="123"/>
    </row>
    <row r="43" spans="1:9" s="120" customFormat="1" ht="12.75">
      <c r="A43" s="585" t="s">
        <v>145</v>
      </c>
      <c r="B43" s="585"/>
      <c r="C43" s="585"/>
      <c r="D43" s="585"/>
      <c r="E43" s="585"/>
      <c r="F43" s="585"/>
      <c r="G43" s="585"/>
      <c r="H43" s="585"/>
      <c r="I43" s="585"/>
    </row>
    <row r="45" spans="1:9" ht="12.75">
      <c r="A45" s="123"/>
      <c r="B45" s="123"/>
      <c r="C45" s="123"/>
      <c r="D45" s="123"/>
      <c r="E45" s="123"/>
      <c r="F45" s="123"/>
      <c r="G45" s="123"/>
      <c r="H45" s="123"/>
      <c r="I45" s="123"/>
    </row>
    <row r="47" spans="1:9" ht="12.75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9" ht="12.75">
      <c r="A48" s="123"/>
      <c r="B48" s="123"/>
      <c r="C48" s="123"/>
      <c r="D48" s="123"/>
      <c r="E48" s="123"/>
      <c r="F48" s="123"/>
      <c r="G48" s="123"/>
      <c r="H48" s="123"/>
      <c r="I48" s="123"/>
    </row>
    <row r="49" spans="1:9" ht="12.75">
      <c r="A49" s="123"/>
      <c r="B49" s="123"/>
      <c r="C49" s="123"/>
      <c r="D49" s="123"/>
      <c r="E49" s="123"/>
      <c r="F49" s="123"/>
      <c r="G49" s="123"/>
      <c r="H49" s="123"/>
      <c r="I49" s="123"/>
    </row>
    <row r="50" spans="1:9" ht="12.75">
      <c r="A50" s="123"/>
      <c r="B50" s="123"/>
      <c r="C50" s="123"/>
      <c r="D50" s="123"/>
      <c r="E50" s="123"/>
      <c r="F50" s="123"/>
      <c r="G50" s="123"/>
      <c r="H50" s="123"/>
      <c r="I50" s="123"/>
    </row>
  </sheetData>
  <sheetProtection/>
  <mergeCells count="8">
    <mergeCell ref="A23:I23"/>
    <mergeCell ref="A43:I43"/>
    <mergeCell ref="A1:I1"/>
    <mergeCell ref="A2:I2"/>
    <mergeCell ref="A17:I17"/>
    <mergeCell ref="A18:I18"/>
    <mergeCell ref="A19:I19"/>
    <mergeCell ref="A20:I20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39" sqref="D39:E39"/>
    </sheetView>
  </sheetViews>
  <sheetFormatPr defaultColWidth="9.140625" defaultRowHeight="12.75"/>
  <cols>
    <col min="1" max="1" width="9.140625" style="172" customWidth="1"/>
    <col min="2" max="2" width="9.140625" style="230" customWidth="1"/>
    <col min="3" max="3" width="49.140625" style="172" customWidth="1"/>
    <col min="4" max="16384" width="9.140625" style="172" customWidth="1"/>
  </cols>
  <sheetData>
    <row r="1" spans="1:3" ht="13.5" customHeight="1">
      <c r="A1" s="216" t="s">
        <v>292</v>
      </c>
      <c r="B1" s="217"/>
      <c r="C1" s="218"/>
    </row>
    <row r="2" spans="1:5" ht="12.75" customHeight="1">
      <c r="A2" s="219"/>
      <c r="B2" s="220"/>
      <c r="C2" s="221"/>
      <c r="E2" s="175" t="s">
        <v>293</v>
      </c>
    </row>
    <row r="3" spans="1:5" ht="30.75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5.75" customHeight="1">
      <c r="A4" s="199"/>
      <c r="B4" s="200"/>
      <c r="C4" s="183" t="s">
        <v>294</v>
      </c>
      <c r="D4" s="222"/>
      <c r="E4" s="222"/>
    </row>
    <row r="5" spans="1:5" ht="15.75" customHeight="1">
      <c r="A5" s="185">
        <v>1100049</v>
      </c>
      <c r="B5" s="223"/>
      <c r="C5" s="186" t="s">
        <v>241</v>
      </c>
      <c r="D5" s="196"/>
      <c r="E5" s="196"/>
    </row>
    <row r="6" spans="1:5" ht="15.75" customHeight="1">
      <c r="A6" s="199"/>
      <c r="B6" s="200"/>
      <c r="C6" s="183" t="s">
        <v>295</v>
      </c>
      <c r="D6" s="222"/>
      <c r="E6" s="222"/>
    </row>
    <row r="7" spans="1:5" ht="15.75" customHeight="1">
      <c r="A7" s="185">
        <v>1900026</v>
      </c>
      <c r="B7" s="177"/>
      <c r="C7" s="186" t="s">
        <v>296</v>
      </c>
      <c r="D7" s="196"/>
      <c r="E7" s="196"/>
    </row>
    <row r="8" spans="1:5" ht="15.75" customHeight="1">
      <c r="A8" s="185">
        <v>1900034</v>
      </c>
      <c r="B8" s="177"/>
      <c r="C8" s="186" t="s">
        <v>297</v>
      </c>
      <c r="D8" s="196"/>
      <c r="E8" s="196"/>
    </row>
    <row r="9" spans="1:5" ht="15.75" customHeight="1">
      <c r="A9" s="185">
        <v>1900042</v>
      </c>
      <c r="B9" s="177"/>
      <c r="C9" s="186" t="s">
        <v>298</v>
      </c>
      <c r="D9" s="196"/>
      <c r="E9" s="196"/>
    </row>
    <row r="10" spans="1:5" ht="15.75" customHeight="1">
      <c r="A10" s="199"/>
      <c r="B10" s="200"/>
      <c r="C10" s="183" t="s">
        <v>299</v>
      </c>
      <c r="D10" s="222"/>
      <c r="E10" s="222"/>
    </row>
    <row r="11" spans="1:5" ht="15.75" customHeight="1">
      <c r="A11" s="192">
        <v>1700038</v>
      </c>
      <c r="B11" s="193"/>
      <c r="C11" s="194" t="s">
        <v>300</v>
      </c>
      <c r="D11" s="224"/>
      <c r="E11" s="224"/>
    </row>
    <row r="12" spans="1:5" ht="29.25" customHeight="1">
      <c r="A12" s="185">
        <v>1700038</v>
      </c>
      <c r="B12" s="177"/>
      <c r="C12" s="186" t="s">
        <v>301</v>
      </c>
      <c r="D12" s="196"/>
      <c r="E12" s="196"/>
    </row>
    <row r="13" spans="1:5" ht="28.5" customHeight="1">
      <c r="A13" s="185">
        <v>1700038</v>
      </c>
      <c r="B13" s="177"/>
      <c r="C13" s="186" t="s">
        <v>302</v>
      </c>
      <c r="D13" s="196"/>
      <c r="E13" s="196"/>
    </row>
    <row r="14" spans="1:5" ht="29.25" customHeight="1">
      <c r="A14" s="185">
        <v>1700038</v>
      </c>
      <c r="B14" s="177"/>
      <c r="C14" s="186" t="s">
        <v>303</v>
      </c>
      <c r="D14" s="225"/>
      <c r="E14" s="196"/>
    </row>
    <row r="15" spans="1:5" ht="15.75" customHeight="1">
      <c r="A15" s="185">
        <v>1700053</v>
      </c>
      <c r="B15" s="177"/>
      <c r="C15" s="186" t="s">
        <v>304</v>
      </c>
      <c r="D15" s="196"/>
      <c r="E15" s="196"/>
    </row>
    <row r="16" spans="1:5" ht="15.75" customHeight="1">
      <c r="A16" s="199"/>
      <c r="B16" s="200"/>
      <c r="C16" s="183" t="s">
        <v>305</v>
      </c>
      <c r="D16" s="222"/>
      <c r="E16" s="222"/>
    </row>
    <row r="17" spans="1:5" ht="51" customHeight="1">
      <c r="A17" s="185">
        <v>1000215</v>
      </c>
      <c r="B17" s="191" t="s">
        <v>306</v>
      </c>
      <c r="C17" s="186" t="s">
        <v>278</v>
      </c>
      <c r="D17" s="196"/>
      <c r="E17" s="196"/>
    </row>
    <row r="18" spans="1:5" ht="15.75" customHeight="1">
      <c r="A18" s="192">
        <v>1000207</v>
      </c>
      <c r="B18" s="226"/>
      <c r="C18" s="194" t="s">
        <v>279</v>
      </c>
      <c r="D18" s="224"/>
      <c r="E18" s="224"/>
    </row>
    <row r="19" spans="1:5" ht="15.75" customHeight="1">
      <c r="A19" s="185">
        <v>1000207</v>
      </c>
      <c r="B19" s="191" t="s">
        <v>280</v>
      </c>
      <c r="C19" s="186" t="s">
        <v>281</v>
      </c>
      <c r="D19" s="196">
        <v>0</v>
      </c>
      <c r="E19" s="196">
        <v>0</v>
      </c>
    </row>
    <row r="20" spans="1:5" ht="15.75" customHeight="1">
      <c r="A20" s="185">
        <v>1000207</v>
      </c>
      <c r="B20" s="191" t="s">
        <v>280</v>
      </c>
      <c r="C20" s="186" t="s">
        <v>282</v>
      </c>
      <c r="D20" s="196">
        <v>0</v>
      </c>
      <c r="E20" s="196">
        <v>0</v>
      </c>
    </row>
    <row r="21" spans="1:5" ht="15.75" customHeight="1">
      <c r="A21" s="185">
        <v>1000207</v>
      </c>
      <c r="B21" s="191" t="s">
        <v>280</v>
      </c>
      <c r="C21" s="186" t="s">
        <v>283</v>
      </c>
      <c r="D21" s="196">
        <v>0</v>
      </c>
      <c r="E21" s="196">
        <v>0</v>
      </c>
    </row>
    <row r="22" spans="1:5" ht="15.75" customHeight="1">
      <c r="A22" s="185">
        <v>1000207</v>
      </c>
      <c r="B22" s="191" t="s">
        <v>280</v>
      </c>
      <c r="C22" s="186" t="s">
        <v>284</v>
      </c>
      <c r="D22" s="196">
        <v>0</v>
      </c>
      <c r="E22" s="196">
        <v>0</v>
      </c>
    </row>
    <row r="23" spans="1:5" ht="15.75" customHeight="1">
      <c r="A23" s="185">
        <v>1000207</v>
      </c>
      <c r="B23" s="177" t="s">
        <v>285</v>
      </c>
      <c r="C23" s="186" t="s">
        <v>286</v>
      </c>
      <c r="D23" s="196"/>
      <c r="E23" s="196"/>
    </row>
    <row r="24" spans="1:5" ht="15.75" customHeight="1">
      <c r="A24" s="185">
        <v>1000207</v>
      </c>
      <c r="B24" s="177" t="s">
        <v>287</v>
      </c>
      <c r="C24" s="186" t="s">
        <v>288</v>
      </c>
      <c r="D24" s="196"/>
      <c r="E24" s="196"/>
    </row>
    <row r="25" spans="1:5" ht="15.75" customHeight="1">
      <c r="A25" s="186"/>
      <c r="B25" s="227"/>
      <c r="C25" s="228" t="s">
        <v>307</v>
      </c>
      <c r="D25" s="229"/>
      <c r="E25" s="229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6">
      <selection activeCell="C49" sqref="C49"/>
    </sheetView>
  </sheetViews>
  <sheetFormatPr defaultColWidth="9.140625" defaultRowHeight="12.75"/>
  <cols>
    <col min="3" max="3" width="51.8515625" style="0" customWidth="1"/>
  </cols>
  <sheetData>
    <row r="1" spans="1:5" ht="12.75">
      <c r="A1" s="169" t="s">
        <v>153</v>
      </c>
      <c r="B1" s="170"/>
      <c r="C1" s="231"/>
      <c r="D1" s="231"/>
      <c r="E1" s="231"/>
    </row>
    <row r="2" spans="1:5" ht="12.75">
      <c r="A2" s="173"/>
      <c r="B2" s="174"/>
      <c r="C2" s="231"/>
      <c r="D2" s="231"/>
      <c r="E2" s="175" t="s">
        <v>308</v>
      </c>
    </row>
    <row r="3" spans="1:5" ht="38.25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>
      <c r="A4" s="199"/>
      <c r="B4" s="200"/>
      <c r="C4" s="183" t="s">
        <v>231</v>
      </c>
      <c r="D4" s="232">
        <f>D5+D12+D19+D20+D22+D23+D24</f>
        <v>2988</v>
      </c>
      <c r="E4" s="232">
        <f>E5+E12+E19+E20</f>
        <v>3045</v>
      </c>
    </row>
    <row r="5" spans="1:5" ht="12.75">
      <c r="A5" s="192" t="s">
        <v>309</v>
      </c>
      <c r="B5" s="193"/>
      <c r="C5" s="233" t="s">
        <v>310</v>
      </c>
      <c r="D5" s="233">
        <f>SUM(D6:D11)</f>
        <v>1368</v>
      </c>
      <c r="E5" s="233">
        <f>SUM(E6:E11)</f>
        <v>1570</v>
      </c>
    </row>
    <row r="6" spans="1:5" ht="12.75" customHeight="1">
      <c r="A6" s="185">
        <v>1100031</v>
      </c>
      <c r="B6" s="177"/>
      <c r="C6" s="234" t="s">
        <v>311</v>
      </c>
      <c r="D6" s="234">
        <v>206</v>
      </c>
      <c r="E6" s="187">
        <v>260</v>
      </c>
    </row>
    <row r="7" spans="1:5" ht="12.75" customHeight="1">
      <c r="A7" s="185">
        <v>1100031</v>
      </c>
      <c r="B7" s="177"/>
      <c r="C7" s="234" t="s">
        <v>312</v>
      </c>
      <c r="D7" s="234">
        <v>218</v>
      </c>
      <c r="E7" s="187">
        <v>230</v>
      </c>
    </row>
    <row r="8" spans="1:5" ht="12.75" customHeight="1">
      <c r="A8" s="185">
        <v>1100031</v>
      </c>
      <c r="B8" s="177"/>
      <c r="C8" s="234" t="s">
        <v>313</v>
      </c>
      <c r="D8" s="234">
        <v>237</v>
      </c>
      <c r="E8" s="187">
        <v>290</v>
      </c>
    </row>
    <row r="9" spans="1:5" ht="12.75" customHeight="1">
      <c r="A9" s="185">
        <v>1100031</v>
      </c>
      <c r="B9" s="177"/>
      <c r="C9" s="234" t="s">
        <v>314</v>
      </c>
      <c r="D9" s="234">
        <v>274</v>
      </c>
      <c r="E9" s="187">
        <v>290</v>
      </c>
    </row>
    <row r="10" spans="1:5" ht="12.75" customHeight="1">
      <c r="A10" s="185">
        <v>1100031</v>
      </c>
      <c r="B10" s="177"/>
      <c r="C10" s="234" t="s">
        <v>315</v>
      </c>
      <c r="D10" s="234">
        <v>215</v>
      </c>
      <c r="E10" s="187">
        <v>250</v>
      </c>
    </row>
    <row r="11" spans="1:5" ht="12.75" customHeight="1">
      <c r="A11" s="185">
        <v>1100031</v>
      </c>
      <c r="B11" s="177"/>
      <c r="C11" s="234" t="s">
        <v>316</v>
      </c>
      <c r="D11" s="234">
        <v>218</v>
      </c>
      <c r="E11" s="187">
        <v>250</v>
      </c>
    </row>
    <row r="12" spans="1:5" ht="12.75" customHeight="1">
      <c r="A12" s="192" t="s">
        <v>317</v>
      </c>
      <c r="B12" s="197"/>
      <c r="C12" s="233" t="s">
        <v>241</v>
      </c>
      <c r="D12" s="233">
        <f>SUM(D13:D18)</f>
        <v>1123</v>
      </c>
      <c r="E12" s="233">
        <f>SUM(E13:E18)</f>
        <v>1220</v>
      </c>
    </row>
    <row r="13" spans="1:5" ht="12.75" customHeight="1">
      <c r="A13" s="208">
        <v>1100049</v>
      </c>
      <c r="B13" s="209"/>
      <c r="C13" s="235" t="s">
        <v>318</v>
      </c>
      <c r="D13" s="234">
        <v>204</v>
      </c>
      <c r="E13" s="211">
        <v>210</v>
      </c>
    </row>
    <row r="14" spans="1:5" ht="12.75" customHeight="1">
      <c r="A14" s="208">
        <v>1100049</v>
      </c>
      <c r="B14" s="209"/>
      <c r="C14" s="235" t="s">
        <v>319</v>
      </c>
      <c r="D14" s="234">
        <v>208</v>
      </c>
      <c r="E14" s="211">
        <v>250</v>
      </c>
    </row>
    <row r="15" spans="1:5" ht="12.75" customHeight="1">
      <c r="A15" s="208">
        <v>1100049</v>
      </c>
      <c r="B15" s="209"/>
      <c r="C15" s="235" t="s">
        <v>320</v>
      </c>
      <c r="D15" s="234">
        <v>237</v>
      </c>
      <c r="E15" s="211">
        <v>290</v>
      </c>
    </row>
    <row r="16" spans="1:5" ht="12.75" customHeight="1">
      <c r="A16" s="208">
        <v>1100049</v>
      </c>
      <c r="B16" s="209"/>
      <c r="C16" s="235" t="s">
        <v>321</v>
      </c>
      <c r="D16" s="234">
        <v>271</v>
      </c>
      <c r="E16" s="211">
        <v>280</v>
      </c>
    </row>
    <row r="17" spans="1:5" ht="12.75" customHeight="1">
      <c r="A17" s="208">
        <v>1100049</v>
      </c>
      <c r="B17" s="209"/>
      <c r="C17" s="235" t="s">
        <v>322</v>
      </c>
      <c r="D17" s="234">
        <v>102</v>
      </c>
      <c r="E17" s="211">
        <v>125</v>
      </c>
    </row>
    <row r="18" spans="1:5" ht="12.75" customHeight="1">
      <c r="A18" s="208">
        <v>1100049</v>
      </c>
      <c r="B18" s="209"/>
      <c r="C18" s="235" t="s">
        <v>323</v>
      </c>
      <c r="D18" s="234">
        <v>101</v>
      </c>
      <c r="E18" s="211">
        <v>65</v>
      </c>
    </row>
    <row r="19" spans="1:5" ht="25.5">
      <c r="A19" s="188" t="s">
        <v>324</v>
      </c>
      <c r="B19" s="189"/>
      <c r="C19" s="236" t="s">
        <v>245</v>
      </c>
      <c r="D19" s="236">
        <v>250</v>
      </c>
      <c r="E19" s="187">
        <v>250</v>
      </c>
    </row>
    <row r="20" spans="1:5" ht="12.75">
      <c r="A20" s="188" t="s">
        <v>325</v>
      </c>
      <c r="B20" s="189"/>
      <c r="C20" s="236" t="s">
        <v>246</v>
      </c>
      <c r="D20" s="236">
        <v>7</v>
      </c>
      <c r="E20" s="187">
        <v>5</v>
      </c>
    </row>
    <row r="21" spans="1:5" ht="12.75">
      <c r="A21" s="185">
        <v>1000025</v>
      </c>
      <c r="B21" s="177" t="s">
        <v>232</v>
      </c>
      <c r="C21" s="234" t="s">
        <v>326</v>
      </c>
      <c r="D21" s="236"/>
      <c r="E21" s="187"/>
    </row>
    <row r="22" spans="1:5" ht="38.25">
      <c r="A22" s="185">
        <v>1100032</v>
      </c>
      <c r="B22" s="177"/>
      <c r="C22" s="186" t="s">
        <v>327</v>
      </c>
      <c r="D22" s="236">
        <v>2</v>
      </c>
      <c r="E22" s="187">
        <v>10</v>
      </c>
    </row>
    <row r="23" spans="1:5" ht="38.25">
      <c r="A23" s="185">
        <v>1100033</v>
      </c>
      <c r="B23" s="177"/>
      <c r="C23" s="186" t="s">
        <v>328</v>
      </c>
      <c r="D23" s="236">
        <v>236</v>
      </c>
      <c r="E23" s="187">
        <v>220</v>
      </c>
    </row>
    <row r="24" spans="1:5" ht="51">
      <c r="A24" s="185">
        <v>1100034</v>
      </c>
      <c r="B24" s="177"/>
      <c r="C24" s="186" t="s">
        <v>329</v>
      </c>
      <c r="D24" s="236">
        <v>2</v>
      </c>
      <c r="E24" s="187">
        <v>5</v>
      </c>
    </row>
    <row r="25" spans="1:5" ht="12.75">
      <c r="A25" s="199"/>
      <c r="B25" s="200"/>
      <c r="C25" s="183" t="s">
        <v>249</v>
      </c>
      <c r="D25" s="232">
        <f>SUM(D26:D34)</f>
        <v>17190</v>
      </c>
      <c r="E25" s="232">
        <f>SUM(E26:E34)</f>
        <v>16650</v>
      </c>
    </row>
    <row r="26" spans="1:5" ht="12.75">
      <c r="A26" s="185" t="s">
        <v>330</v>
      </c>
      <c r="B26" s="177"/>
      <c r="C26" s="234" t="s">
        <v>331</v>
      </c>
      <c r="D26" s="234">
        <v>11431</v>
      </c>
      <c r="E26" s="187">
        <v>11000</v>
      </c>
    </row>
    <row r="27" spans="1:5" ht="12.75" customHeight="1">
      <c r="A27" s="185">
        <v>1100064</v>
      </c>
      <c r="B27" s="177" t="s">
        <v>232</v>
      </c>
      <c r="C27" s="234" t="s">
        <v>332</v>
      </c>
      <c r="D27" s="234">
        <v>13</v>
      </c>
      <c r="E27" s="187"/>
    </row>
    <row r="28" spans="1:5" ht="12.75">
      <c r="A28" s="185">
        <v>1100072</v>
      </c>
      <c r="B28" s="177"/>
      <c r="C28" s="234" t="s">
        <v>333</v>
      </c>
      <c r="D28" s="234">
        <v>4969</v>
      </c>
      <c r="E28" s="187">
        <v>4900</v>
      </c>
    </row>
    <row r="29" spans="1:5" ht="25.5">
      <c r="A29" s="185">
        <v>1100072</v>
      </c>
      <c r="B29" s="177" t="s">
        <v>232</v>
      </c>
      <c r="C29" s="234" t="s">
        <v>334</v>
      </c>
      <c r="D29" s="234">
        <v>10</v>
      </c>
      <c r="E29" s="187"/>
    </row>
    <row r="30" spans="1:5" ht="12.75" customHeight="1">
      <c r="A30" s="185" t="s">
        <v>335</v>
      </c>
      <c r="B30" s="177"/>
      <c r="C30" s="234" t="s">
        <v>336</v>
      </c>
      <c r="D30" s="234">
        <v>4</v>
      </c>
      <c r="E30" s="187"/>
    </row>
    <row r="31" spans="1:5" ht="12.75">
      <c r="A31" s="185" t="s">
        <v>337</v>
      </c>
      <c r="B31" s="177"/>
      <c r="C31" s="234" t="s">
        <v>255</v>
      </c>
      <c r="D31" s="234">
        <v>763</v>
      </c>
      <c r="E31" s="187">
        <v>750</v>
      </c>
    </row>
    <row r="32" spans="1:5" ht="25.5">
      <c r="A32" s="185" t="s">
        <v>256</v>
      </c>
      <c r="B32" s="177"/>
      <c r="C32" s="186" t="s">
        <v>338</v>
      </c>
      <c r="D32" s="202"/>
      <c r="E32" s="203"/>
    </row>
    <row r="33" spans="1:5" ht="12.75">
      <c r="A33" s="185">
        <v>2200103</v>
      </c>
      <c r="B33" s="177"/>
      <c r="C33" s="234" t="s">
        <v>258</v>
      </c>
      <c r="D33" s="202"/>
      <c r="E33" s="203"/>
    </row>
    <row r="34" spans="1:5" ht="12.75">
      <c r="A34" s="237" t="s">
        <v>259</v>
      </c>
      <c r="B34" s="238"/>
      <c r="C34" s="239" t="s">
        <v>260</v>
      </c>
      <c r="D34" s="202"/>
      <c r="E34" s="203"/>
    </row>
    <row r="35" spans="1:5" ht="12.75">
      <c r="A35" s="199"/>
      <c r="B35" s="200"/>
      <c r="C35" s="232" t="s">
        <v>261</v>
      </c>
      <c r="D35" s="232">
        <f>SUM(D36:D44)</f>
        <v>3783</v>
      </c>
      <c r="E35" s="232">
        <f>SUM(E36:E44)</f>
        <v>3660</v>
      </c>
    </row>
    <row r="36" spans="1:5" ht="12.75" customHeight="1">
      <c r="A36" s="240" t="s">
        <v>262</v>
      </c>
      <c r="B36" s="177"/>
      <c r="C36" s="241" t="s">
        <v>263</v>
      </c>
      <c r="D36" s="236"/>
      <c r="E36" s="187"/>
    </row>
    <row r="37" spans="1:5" ht="12.75" customHeight="1">
      <c r="A37" s="185">
        <v>1000124</v>
      </c>
      <c r="B37" s="177"/>
      <c r="C37" s="242" t="s">
        <v>264</v>
      </c>
      <c r="D37" s="242">
        <v>11</v>
      </c>
      <c r="E37" s="187"/>
    </row>
    <row r="38" spans="1:5" ht="12.75" customHeight="1">
      <c r="A38" s="185" t="s">
        <v>265</v>
      </c>
      <c r="B38" s="177"/>
      <c r="C38" s="234" t="s">
        <v>266</v>
      </c>
      <c r="D38" s="234">
        <v>1150</v>
      </c>
      <c r="E38" s="187">
        <v>1150</v>
      </c>
    </row>
    <row r="39" spans="1:5" ht="12.75" customHeight="1">
      <c r="A39" s="185" t="s">
        <v>267</v>
      </c>
      <c r="B39" s="177"/>
      <c r="C39" s="234" t="s">
        <v>268</v>
      </c>
      <c r="D39" s="234"/>
      <c r="E39" s="187"/>
    </row>
    <row r="40" spans="1:5" ht="12.75" customHeight="1">
      <c r="A40" s="185" t="s">
        <v>269</v>
      </c>
      <c r="B40" s="177"/>
      <c r="C40" s="234" t="s">
        <v>270</v>
      </c>
      <c r="D40" s="234">
        <v>110</v>
      </c>
      <c r="E40" s="187">
        <v>110</v>
      </c>
    </row>
    <row r="41" spans="1:5" ht="12.75" customHeight="1">
      <c r="A41" s="208">
        <v>1000165</v>
      </c>
      <c r="B41" s="209"/>
      <c r="C41" s="235" t="s">
        <v>272</v>
      </c>
      <c r="D41" s="235">
        <v>1336</v>
      </c>
      <c r="E41" s="243">
        <v>1300</v>
      </c>
    </row>
    <row r="42" spans="1:5" ht="12.75" customHeight="1">
      <c r="A42" s="185" t="s">
        <v>273</v>
      </c>
      <c r="B42" s="177"/>
      <c r="C42" s="234" t="s">
        <v>274</v>
      </c>
      <c r="D42" s="234">
        <v>1161</v>
      </c>
      <c r="E42" s="187">
        <v>1100</v>
      </c>
    </row>
    <row r="43" spans="1:5" ht="12.75" customHeight="1">
      <c r="A43" s="185" t="s">
        <v>339</v>
      </c>
      <c r="B43" s="177"/>
      <c r="C43" s="234" t="s">
        <v>275</v>
      </c>
      <c r="D43" s="234"/>
      <c r="E43" s="187"/>
    </row>
    <row r="44" spans="1:5" ht="12.75" customHeight="1">
      <c r="A44" s="185">
        <v>1000181</v>
      </c>
      <c r="B44" s="177"/>
      <c r="C44" s="234" t="s">
        <v>276</v>
      </c>
      <c r="D44" s="234">
        <v>15</v>
      </c>
      <c r="E44" s="187"/>
    </row>
    <row r="45" spans="1:5" ht="12.75" customHeight="1">
      <c r="A45" s="199"/>
      <c r="B45" s="200"/>
      <c r="C45" s="232" t="s">
        <v>277</v>
      </c>
      <c r="D45" s="232">
        <f>D46</f>
        <v>133</v>
      </c>
      <c r="E45" s="232">
        <f>E46</f>
        <v>130</v>
      </c>
    </row>
    <row r="46" spans="1:5" ht="12.75" customHeight="1">
      <c r="A46" s="244">
        <v>1000215</v>
      </c>
      <c r="B46" s="245"/>
      <c r="C46" s="187" t="s">
        <v>278</v>
      </c>
      <c r="D46" s="187">
        <v>133</v>
      </c>
      <c r="E46" s="187">
        <v>130</v>
      </c>
    </row>
    <row r="47" spans="1:5" ht="12.75" customHeight="1">
      <c r="A47" s="246">
        <v>1000207</v>
      </c>
      <c r="B47" s="247"/>
      <c r="C47" s="195" t="s">
        <v>279</v>
      </c>
      <c r="D47" s="212"/>
      <c r="E47" s="212"/>
    </row>
    <row r="48" spans="1:5" ht="12.75" customHeight="1">
      <c r="A48" s="185">
        <v>1000207</v>
      </c>
      <c r="B48" s="191" t="s">
        <v>280</v>
      </c>
      <c r="C48" s="186" t="s">
        <v>281</v>
      </c>
      <c r="D48" s="187">
        <v>0</v>
      </c>
      <c r="E48" s="187">
        <v>0</v>
      </c>
    </row>
    <row r="49" spans="1:5" ht="12.75" customHeight="1">
      <c r="A49" s="185">
        <v>1000207</v>
      </c>
      <c r="B49" s="191" t="s">
        <v>280</v>
      </c>
      <c r="C49" s="186" t="s">
        <v>282</v>
      </c>
      <c r="D49" s="187">
        <v>0</v>
      </c>
      <c r="E49" s="187">
        <v>0</v>
      </c>
    </row>
    <row r="50" spans="1:5" ht="12.75" customHeight="1">
      <c r="A50" s="185">
        <v>1000207</v>
      </c>
      <c r="B50" s="191" t="s">
        <v>280</v>
      </c>
      <c r="C50" s="186" t="s">
        <v>283</v>
      </c>
      <c r="D50" s="187">
        <v>0</v>
      </c>
      <c r="E50" s="187">
        <v>0</v>
      </c>
    </row>
    <row r="51" spans="1:5" ht="12.75" customHeight="1">
      <c r="A51" s="185">
        <v>1000207</v>
      </c>
      <c r="B51" s="191" t="s">
        <v>280</v>
      </c>
      <c r="C51" s="186" t="s">
        <v>284</v>
      </c>
      <c r="D51" s="187">
        <v>0</v>
      </c>
      <c r="E51" s="187">
        <v>0</v>
      </c>
    </row>
    <row r="52" spans="1:5" ht="12.75" customHeight="1">
      <c r="A52" s="244">
        <v>1000207</v>
      </c>
      <c r="B52" s="245" t="s">
        <v>285</v>
      </c>
      <c r="C52" s="187" t="s">
        <v>286</v>
      </c>
      <c r="D52" s="187"/>
      <c r="E52" s="187"/>
    </row>
    <row r="53" spans="1:5" ht="12.75" customHeight="1">
      <c r="A53" s="244">
        <v>1000207</v>
      </c>
      <c r="B53" s="245" t="s">
        <v>287</v>
      </c>
      <c r="C53" s="187" t="s">
        <v>288</v>
      </c>
      <c r="D53" s="187"/>
      <c r="E53" s="187"/>
    </row>
    <row r="54" spans="1:5" ht="12.75">
      <c r="A54" s="620" t="s">
        <v>340</v>
      </c>
      <c r="B54" s="620"/>
      <c r="C54" s="620"/>
      <c r="D54" s="620"/>
      <c r="E54" s="620"/>
    </row>
    <row r="56" spans="1:4" ht="12.75">
      <c r="A56">
        <v>1000272</v>
      </c>
      <c r="D56">
        <v>3</v>
      </c>
    </row>
    <row r="57" spans="1:4" ht="12.75">
      <c r="A57">
        <v>1700038</v>
      </c>
      <c r="D57">
        <v>3</v>
      </c>
    </row>
    <row r="58" spans="1:4" ht="12.75">
      <c r="A58">
        <v>1700061</v>
      </c>
      <c r="D58">
        <v>30</v>
      </c>
    </row>
    <row r="59" spans="1:4" ht="12.75">
      <c r="A59">
        <v>1900026</v>
      </c>
      <c r="D59">
        <v>126</v>
      </c>
    </row>
    <row r="60" spans="1:4" ht="12.75">
      <c r="A60" s="248" t="s">
        <v>341</v>
      </c>
      <c r="D60">
        <v>1</v>
      </c>
    </row>
  </sheetData>
  <sheetProtection/>
  <mergeCells count="1">
    <mergeCell ref="A54:E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9.140625" style="249" customWidth="1"/>
    <col min="2" max="2" width="10.57421875" style="258" customWidth="1"/>
    <col min="3" max="3" width="49.140625" style="249" customWidth="1"/>
    <col min="4" max="4" width="9.7109375" style="249" customWidth="1"/>
    <col min="5" max="16384" width="9.140625" style="249" customWidth="1"/>
  </cols>
  <sheetData>
    <row r="1" spans="1:5" s="250" customFormat="1" ht="12.75">
      <c r="A1" s="169" t="s">
        <v>154</v>
      </c>
      <c r="B1" s="170"/>
      <c r="C1" s="171"/>
      <c r="D1" s="249"/>
      <c r="E1" s="249"/>
    </row>
    <row r="2" spans="1:5" s="250" customFormat="1" ht="12.75">
      <c r="A2" s="169"/>
      <c r="B2" s="170"/>
      <c r="C2" s="171"/>
      <c r="D2" s="249"/>
      <c r="E2" s="175" t="s">
        <v>342</v>
      </c>
    </row>
    <row r="3" spans="1:5" s="250" customFormat="1" ht="25.5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s="250" customFormat="1" ht="12.75">
      <c r="A4" s="251"/>
      <c r="B4" s="200"/>
      <c r="C4" s="183" t="s">
        <v>277</v>
      </c>
      <c r="D4" s="252">
        <f>D5+D10</f>
        <v>90</v>
      </c>
      <c r="E4" s="252">
        <f>E5+E10</f>
        <v>85</v>
      </c>
    </row>
    <row r="5" spans="1:5" ht="12.75">
      <c r="A5" s="246">
        <v>1000215</v>
      </c>
      <c r="B5" s="247"/>
      <c r="C5" s="253" t="s">
        <v>278</v>
      </c>
      <c r="D5" s="254">
        <f>SUM(D6:D9)</f>
        <v>64</v>
      </c>
      <c r="E5" s="254">
        <f>SUM(E6:E9)</f>
        <v>60</v>
      </c>
    </row>
    <row r="6" spans="1:5" ht="25.5">
      <c r="A6" s="244">
        <v>1000215</v>
      </c>
      <c r="B6" s="191" t="s">
        <v>343</v>
      </c>
      <c r="C6" s="255" t="s">
        <v>344</v>
      </c>
      <c r="D6" s="256"/>
      <c r="E6" s="256"/>
    </row>
    <row r="7" spans="1:5" ht="25.5">
      <c r="A7" s="244">
        <v>1000215</v>
      </c>
      <c r="B7" s="191" t="s">
        <v>345</v>
      </c>
      <c r="C7" s="255" t="s">
        <v>346</v>
      </c>
      <c r="E7" s="256"/>
    </row>
    <row r="8" spans="1:5" ht="25.5">
      <c r="A8" s="244">
        <v>1000215</v>
      </c>
      <c r="B8" s="191" t="s">
        <v>347</v>
      </c>
      <c r="C8" s="255" t="s">
        <v>348</v>
      </c>
      <c r="D8" s="256"/>
      <c r="E8" s="256"/>
    </row>
    <row r="9" spans="1:5" ht="25.5">
      <c r="A9" s="244">
        <v>1000215</v>
      </c>
      <c r="B9" s="191" t="s">
        <v>349</v>
      </c>
      <c r="C9" s="255" t="s">
        <v>350</v>
      </c>
      <c r="D9" s="256">
        <v>64</v>
      </c>
      <c r="E9" s="256">
        <v>60</v>
      </c>
    </row>
    <row r="10" spans="1:5" ht="12.75">
      <c r="A10" s="246">
        <v>1000207</v>
      </c>
      <c r="B10" s="247"/>
      <c r="C10" s="253" t="s">
        <v>279</v>
      </c>
      <c r="D10" s="254">
        <f>SUM(D11:D16)</f>
        <v>26</v>
      </c>
      <c r="E10" s="254">
        <f>SUM(E11:E16)</f>
        <v>25</v>
      </c>
    </row>
    <row r="11" spans="1:5" ht="12.75">
      <c r="A11" s="185">
        <v>1000207</v>
      </c>
      <c r="B11" s="191" t="s">
        <v>280</v>
      </c>
      <c r="C11" s="186" t="s">
        <v>281</v>
      </c>
      <c r="D11" s="256">
        <v>0</v>
      </c>
      <c r="E11" s="256">
        <v>0</v>
      </c>
    </row>
    <row r="12" spans="1:5" ht="12.75">
      <c r="A12" s="185">
        <v>1000207</v>
      </c>
      <c r="B12" s="191" t="s">
        <v>280</v>
      </c>
      <c r="C12" s="186" t="s">
        <v>282</v>
      </c>
      <c r="D12" s="256">
        <v>0</v>
      </c>
      <c r="E12" s="256">
        <v>0</v>
      </c>
    </row>
    <row r="13" spans="1:5" ht="12.75">
      <c r="A13" s="185">
        <v>1000207</v>
      </c>
      <c r="B13" s="191" t="s">
        <v>280</v>
      </c>
      <c r="C13" s="186" t="s">
        <v>283</v>
      </c>
      <c r="D13" s="256">
        <v>0</v>
      </c>
      <c r="E13" s="256">
        <v>0</v>
      </c>
    </row>
    <row r="14" spans="1:5" ht="12.75">
      <c r="A14" s="185">
        <v>1000207</v>
      </c>
      <c r="B14" s="191" t="s">
        <v>280</v>
      </c>
      <c r="C14" s="186" t="s">
        <v>284</v>
      </c>
      <c r="D14" s="256">
        <v>0</v>
      </c>
      <c r="E14" s="256">
        <v>0</v>
      </c>
    </row>
    <row r="15" spans="1:5" ht="12.75">
      <c r="A15" s="244">
        <v>1000207</v>
      </c>
      <c r="B15" s="245" t="s">
        <v>285</v>
      </c>
      <c r="C15" s="255" t="s">
        <v>286</v>
      </c>
      <c r="D15" s="256">
        <v>11</v>
      </c>
      <c r="E15" s="256">
        <v>10</v>
      </c>
    </row>
    <row r="16" spans="1:5" ht="12.75">
      <c r="A16" s="244">
        <v>1000207</v>
      </c>
      <c r="B16" s="245" t="s">
        <v>287</v>
      </c>
      <c r="C16" s="255" t="s">
        <v>288</v>
      </c>
      <c r="D16" s="256">
        <v>15</v>
      </c>
      <c r="E16" s="256">
        <v>15</v>
      </c>
    </row>
    <row r="17" spans="1:5" ht="12.75">
      <c r="A17" s="199"/>
      <c r="B17" s="200"/>
      <c r="C17" s="232" t="s">
        <v>295</v>
      </c>
      <c r="D17" s="222"/>
      <c r="E17" s="222"/>
    </row>
    <row r="18" spans="1:5" ht="12.75">
      <c r="A18" s="185">
        <v>1900026</v>
      </c>
      <c r="B18" s="177"/>
      <c r="C18" s="234" t="s">
        <v>296</v>
      </c>
      <c r="D18" s="196"/>
      <c r="E18" s="196"/>
    </row>
    <row r="19" spans="1:5" ht="12.75">
      <c r="A19" s="185">
        <v>1900034</v>
      </c>
      <c r="B19" s="177"/>
      <c r="C19" s="234" t="s">
        <v>297</v>
      </c>
      <c r="D19" s="196"/>
      <c r="E19" s="196"/>
    </row>
    <row r="20" spans="1:5" ht="12.75">
      <c r="A20" s="185">
        <v>1900042</v>
      </c>
      <c r="B20" s="177"/>
      <c r="C20" s="234" t="s">
        <v>298</v>
      </c>
      <c r="D20" s="196"/>
      <c r="E20" s="196"/>
    </row>
    <row r="22" spans="1:4" ht="12.75">
      <c r="A22" s="257">
        <v>1900026</v>
      </c>
      <c r="D22" s="249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4">
      <selection activeCell="D42" sqref="D42"/>
    </sheetView>
  </sheetViews>
  <sheetFormatPr defaultColWidth="9.140625" defaultRowHeight="12.75"/>
  <cols>
    <col min="1" max="1" width="8.7109375" style="0" customWidth="1"/>
    <col min="2" max="2" width="8.57421875" style="0" customWidth="1"/>
    <col min="3" max="3" width="53.28125" style="0" customWidth="1"/>
  </cols>
  <sheetData>
    <row r="1" spans="1:5" ht="12.75">
      <c r="A1" s="259" t="s">
        <v>155</v>
      </c>
      <c r="B1" s="260"/>
      <c r="C1" s="171"/>
      <c r="D1" s="261"/>
      <c r="E1" s="261"/>
    </row>
    <row r="2" spans="1:5" ht="12.75">
      <c r="A2" s="231"/>
      <c r="B2" s="262"/>
      <c r="C2" s="171"/>
      <c r="D2" s="172"/>
      <c r="E2" s="175" t="s">
        <v>351</v>
      </c>
    </row>
    <row r="3" spans="1:5" ht="38.25">
      <c r="A3" s="176" t="s">
        <v>226</v>
      </c>
      <c r="B3" s="177" t="s">
        <v>227</v>
      </c>
      <c r="C3" s="242" t="s">
        <v>228</v>
      </c>
      <c r="D3" s="178" t="s">
        <v>229</v>
      </c>
      <c r="E3" s="179" t="s">
        <v>230</v>
      </c>
    </row>
    <row r="4" spans="1:5" ht="12.75" customHeight="1">
      <c r="A4" s="263"/>
      <c r="B4" s="264"/>
      <c r="C4" s="183" t="s">
        <v>231</v>
      </c>
      <c r="D4" s="184">
        <f>D5+D6+D9+D14+D17+D8+D20</f>
        <v>5410</v>
      </c>
      <c r="E4" s="184">
        <f>E5+E6+E9+E14+E17+E8+E20</f>
        <v>6885</v>
      </c>
    </row>
    <row r="5" spans="1:5" ht="12.75" customHeight="1">
      <c r="A5" s="185" t="s">
        <v>352</v>
      </c>
      <c r="B5" s="177"/>
      <c r="C5" s="234" t="s">
        <v>353</v>
      </c>
      <c r="D5" s="196">
        <v>531</v>
      </c>
      <c r="E5" s="196">
        <v>1200</v>
      </c>
    </row>
    <row r="6" spans="1:5" ht="24.75" customHeight="1">
      <c r="A6" s="185">
        <v>1300029</v>
      </c>
      <c r="B6" s="177"/>
      <c r="C6" s="234" t="s">
        <v>354</v>
      </c>
      <c r="D6" s="196">
        <v>45</v>
      </c>
      <c r="E6" s="196">
        <v>600</v>
      </c>
    </row>
    <row r="7" spans="1:5" ht="24.75" customHeight="1">
      <c r="A7" s="185" t="s">
        <v>355</v>
      </c>
      <c r="B7" s="177" t="s">
        <v>356</v>
      </c>
      <c r="C7" s="234" t="s">
        <v>354</v>
      </c>
      <c r="D7" s="196"/>
      <c r="E7" s="196"/>
    </row>
    <row r="8" spans="1:5" ht="12.75" customHeight="1">
      <c r="A8" s="185" t="s">
        <v>357</v>
      </c>
      <c r="B8" s="177"/>
      <c r="C8" s="234" t="s">
        <v>358</v>
      </c>
      <c r="D8" s="196">
        <v>234</v>
      </c>
      <c r="E8" s="196">
        <v>400</v>
      </c>
    </row>
    <row r="9" spans="1:5" ht="12.75" customHeight="1">
      <c r="A9" s="192" t="s">
        <v>359</v>
      </c>
      <c r="B9" s="226"/>
      <c r="C9" s="233" t="s">
        <v>360</v>
      </c>
      <c r="D9" s="254">
        <f>SUM(D10:D11)</f>
        <v>222</v>
      </c>
      <c r="E9" s="254">
        <f>SUM(E10:E11)</f>
        <v>250</v>
      </c>
    </row>
    <row r="10" spans="1:5" ht="12.75" customHeight="1">
      <c r="A10" s="185">
        <v>1300037</v>
      </c>
      <c r="B10" s="177" t="s">
        <v>361</v>
      </c>
      <c r="C10" s="234" t="s">
        <v>362</v>
      </c>
      <c r="D10" s="196">
        <v>128</v>
      </c>
      <c r="E10" s="196">
        <v>150</v>
      </c>
    </row>
    <row r="11" spans="1:5" ht="12.75" customHeight="1">
      <c r="A11" s="185">
        <v>1300037</v>
      </c>
      <c r="B11" s="177" t="s">
        <v>285</v>
      </c>
      <c r="C11" s="234" t="s">
        <v>363</v>
      </c>
      <c r="D11" s="196">
        <v>94</v>
      </c>
      <c r="E11" s="196">
        <v>100</v>
      </c>
    </row>
    <row r="12" spans="1:5" ht="27" customHeight="1">
      <c r="A12" s="185">
        <v>1300136</v>
      </c>
      <c r="B12" s="177" t="s">
        <v>356</v>
      </c>
      <c r="C12" s="234" t="s">
        <v>364</v>
      </c>
      <c r="D12" s="256"/>
      <c r="E12" s="256">
        <v>600</v>
      </c>
    </row>
    <row r="13" spans="1:5" ht="42.75" customHeight="1">
      <c r="A13" s="185">
        <v>1300136</v>
      </c>
      <c r="B13" s="265" t="s">
        <v>280</v>
      </c>
      <c r="C13" s="234" t="s">
        <v>365</v>
      </c>
      <c r="D13" s="256">
        <v>0</v>
      </c>
      <c r="E13" s="256">
        <v>0</v>
      </c>
    </row>
    <row r="14" spans="1:5" ht="12.75" customHeight="1">
      <c r="A14" s="192" t="s">
        <v>366</v>
      </c>
      <c r="B14" s="193"/>
      <c r="C14" s="233" t="s">
        <v>367</v>
      </c>
      <c r="D14" s="254">
        <f>SUM(D15:D16)</f>
        <v>2493</v>
      </c>
      <c r="E14" s="254">
        <f>SUM(E15:E16)</f>
        <v>2500</v>
      </c>
    </row>
    <row r="15" spans="1:5" ht="12.75" customHeight="1">
      <c r="A15" s="185" t="s">
        <v>366</v>
      </c>
      <c r="B15" s="177"/>
      <c r="C15" s="234" t="s">
        <v>367</v>
      </c>
      <c r="D15" s="196">
        <v>478</v>
      </c>
      <c r="E15" s="196">
        <v>500</v>
      </c>
    </row>
    <row r="16" spans="1:5" ht="33.75" customHeight="1">
      <c r="A16" s="185" t="s">
        <v>366</v>
      </c>
      <c r="B16" s="266" t="s">
        <v>235</v>
      </c>
      <c r="C16" s="234" t="s">
        <v>368</v>
      </c>
      <c r="D16" s="256">
        <v>2015</v>
      </c>
      <c r="E16" s="256">
        <v>2000</v>
      </c>
    </row>
    <row r="17" spans="1:5" ht="12.75" customHeight="1">
      <c r="A17" s="192">
        <v>1300169</v>
      </c>
      <c r="B17" s="193"/>
      <c r="C17" s="233" t="s">
        <v>369</v>
      </c>
      <c r="D17" s="254">
        <f>SUM(D18:D19)</f>
        <v>123</v>
      </c>
      <c r="E17" s="254">
        <f>SUM(E18:E19)</f>
        <v>135</v>
      </c>
    </row>
    <row r="18" spans="1:5" ht="12.75" customHeight="1">
      <c r="A18" s="185">
        <v>1300169</v>
      </c>
      <c r="B18" s="177" t="s">
        <v>285</v>
      </c>
      <c r="C18" s="234" t="s">
        <v>370</v>
      </c>
      <c r="D18" s="196">
        <v>103</v>
      </c>
      <c r="E18" s="196">
        <v>100</v>
      </c>
    </row>
    <row r="19" spans="1:5" ht="12.75" customHeight="1">
      <c r="A19" s="185">
        <v>1300169</v>
      </c>
      <c r="B19" s="177" t="s">
        <v>371</v>
      </c>
      <c r="C19" s="234" t="s">
        <v>372</v>
      </c>
      <c r="D19" s="196">
        <v>20</v>
      </c>
      <c r="E19" s="196">
        <v>35</v>
      </c>
    </row>
    <row r="20" spans="1:5" ht="12.75" customHeight="1">
      <c r="A20" s="188">
        <v>2200079</v>
      </c>
      <c r="B20" s="189" t="s">
        <v>373</v>
      </c>
      <c r="C20" s="236" t="s">
        <v>374</v>
      </c>
      <c r="D20" s="196">
        <v>1762</v>
      </c>
      <c r="E20" s="196">
        <v>1800</v>
      </c>
    </row>
    <row r="21" spans="1:5" ht="12.75" customHeight="1">
      <c r="A21" s="199"/>
      <c r="B21" s="200"/>
      <c r="C21" s="183" t="s">
        <v>249</v>
      </c>
      <c r="D21" s="184">
        <f>SUM(D22:D29)</f>
        <v>8874</v>
      </c>
      <c r="E21" s="184">
        <f>SUM(E22:E29)</f>
        <v>9160</v>
      </c>
    </row>
    <row r="22" spans="1:5" ht="12.75" customHeight="1">
      <c r="A22" s="185" t="s">
        <v>375</v>
      </c>
      <c r="B22" s="177"/>
      <c r="C22" s="186" t="s">
        <v>376</v>
      </c>
      <c r="D22" s="196">
        <v>2046</v>
      </c>
      <c r="E22" s="196">
        <v>2100</v>
      </c>
    </row>
    <row r="23" spans="1:5" ht="12.75" customHeight="1">
      <c r="A23" s="185" t="s">
        <v>377</v>
      </c>
      <c r="B23" s="177"/>
      <c r="C23" s="186" t="s">
        <v>378</v>
      </c>
      <c r="D23" s="196">
        <v>1733</v>
      </c>
      <c r="E23" s="196">
        <v>1800</v>
      </c>
    </row>
    <row r="24" spans="1:5" ht="12.75" customHeight="1">
      <c r="A24" s="185">
        <v>1300185</v>
      </c>
      <c r="B24" s="177"/>
      <c r="C24" s="186" t="s">
        <v>379</v>
      </c>
      <c r="D24" s="267">
        <v>6</v>
      </c>
      <c r="E24" s="202">
        <v>10</v>
      </c>
    </row>
    <row r="25" spans="1:5" ht="12.75" customHeight="1">
      <c r="A25" s="185">
        <v>1000017</v>
      </c>
      <c r="B25" s="177"/>
      <c r="C25" s="186" t="s">
        <v>255</v>
      </c>
      <c r="D25" s="196">
        <v>1548</v>
      </c>
      <c r="E25" s="196">
        <v>1600</v>
      </c>
    </row>
    <row r="26" spans="1:5" ht="25.5" customHeight="1">
      <c r="A26" s="185" t="s">
        <v>256</v>
      </c>
      <c r="B26" s="177"/>
      <c r="C26" s="186" t="s">
        <v>338</v>
      </c>
      <c r="D26" s="202"/>
      <c r="E26" s="203"/>
    </row>
    <row r="27" spans="1:5" ht="29.25" customHeight="1">
      <c r="A27" s="208">
        <v>1300136</v>
      </c>
      <c r="B27" s="268"/>
      <c r="C27" s="210" t="s">
        <v>364</v>
      </c>
      <c r="D27" s="196">
        <v>1924</v>
      </c>
      <c r="E27" s="196">
        <v>2000</v>
      </c>
    </row>
    <row r="28" spans="1:5" ht="12.75" customHeight="1">
      <c r="A28" s="185">
        <v>2200079</v>
      </c>
      <c r="B28" s="177" t="s">
        <v>380</v>
      </c>
      <c r="C28" s="186" t="s">
        <v>381</v>
      </c>
      <c r="D28" s="196">
        <v>1617</v>
      </c>
      <c r="E28" s="196">
        <v>1650</v>
      </c>
    </row>
    <row r="29" spans="1:5" ht="12.75" customHeight="1">
      <c r="A29" s="185">
        <v>2200103</v>
      </c>
      <c r="B29" s="177" t="s">
        <v>382</v>
      </c>
      <c r="C29" s="186" t="s">
        <v>383</v>
      </c>
      <c r="D29" s="196"/>
      <c r="E29" s="196"/>
    </row>
    <row r="30" spans="1:5" ht="12.75" customHeight="1">
      <c r="A30" s="199" t="s">
        <v>384</v>
      </c>
      <c r="B30" s="200"/>
      <c r="C30" s="232" t="s">
        <v>261</v>
      </c>
      <c r="D30" s="184">
        <f>SUM(D31:D41)</f>
        <v>5059</v>
      </c>
      <c r="E30" s="184">
        <f>SUM(E31:E41)</f>
        <v>5265</v>
      </c>
    </row>
    <row r="31" spans="1:5" ht="12.75" customHeight="1">
      <c r="A31" s="185" t="s">
        <v>385</v>
      </c>
      <c r="B31" s="177"/>
      <c r="C31" s="234" t="s">
        <v>386</v>
      </c>
      <c r="D31" s="196">
        <v>280</v>
      </c>
      <c r="E31" s="196">
        <v>280</v>
      </c>
    </row>
    <row r="32" spans="1:5" ht="12.75" customHeight="1">
      <c r="A32" s="240" t="s">
        <v>262</v>
      </c>
      <c r="B32" s="177"/>
      <c r="C32" s="241" t="s">
        <v>263</v>
      </c>
      <c r="D32" s="196">
        <v>1369</v>
      </c>
      <c r="E32" s="196">
        <v>1400</v>
      </c>
    </row>
    <row r="33" spans="1:5" ht="12.75" customHeight="1">
      <c r="A33" s="185" t="s">
        <v>387</v>
      </c>
      <c r="B33" s="177"/>
      <c r="C33" s="234" t="s">
        <v>388</v>
      </c>
      <c r="D33" s="196">
        <v>1040</v>
      </c>
      <c r="E33" s="196">
        <v>1100</v>
      </c>
    </row>
    <row r="34" spans="1:5" ht="12.75" customHeight="1">
      <c r="A34" s="185" t="s">
        <v>389</v>
      </c>
      <c r="B34" s="177"/>
      <c r="C34" s="234" t="s">
        <v>390</v>
      </c>
      <c r="D34" s="196">
        <v>1719</v>
      </c>
      <c r="E34" s="196">
        <v>1800</v>
      </c>
    </row>
    <row r="35" spans="1:5" ht="12.75" customHeight="1">
      <c r="A35" s="208" t="s">
        <v>391</v>
      </c>
      <c r="B35" s="209"/>
      <c r="C35" s="235" t="s">
        <v>392</v>
      </c>
      <c r="D35" s="269">
        <v>2</v>
      </c>
      <c r="E35" s="256">
        <v>5</v>
      </c>
    </row>
    <row r="36" spans="1:5" ht="12.75" customHeight="1">
      <c r="A36" s="208" t="s">
        <v>393</v>
      </c>
      <c r="B36" s="209"/>
      <c r="C36" s="235" t="s">
        <v>394</v>
      </c>
      <c r="D36" s="269">
        <v>41</v>
      </c>
      <c r="E36" s="256">
        <v>50</v>
      </c>
    </row>
    <row r="37" spans="1:5" ht="12.75" customHeight="1">
      <c r="A37" s="208" t="s">
        <v>395</v>
      </c>
      <c r="B37" s="209"/>
      <c r="C37" s="235" t="s">
        <v>396</v>
      </c>
      <c r="D37" s="269">
        <v>28</v>
      </c>
      <c r="E37" s="256">
        <v>30</v>
      </c>
    </row>
    <row r="38" spans="1:5" ht="12.75" customHeight="1">
      <c r="A38" s="185" t="s">
        <v>271</v>
      </c>
      <c r="B38" s="177"/>
      <c r="C38" s="234" t="s">
        <v>272</v>
      </c>
      <c r="D38" s="196">
        <v>580</v>
      </c>
      <c r="E38" s="196">
        <v>600</v>
      </c>
    </row>
    <row r="39" spans="1:5" ht="12.75" customHeight="1">
      <c r="A39" s="185" t="s">
        <v>273</v>
      </c>
      <c r="B39" s="177"/>
      <c r="C39" s="234" t="s">
        <v>274</v>
      </c>
      <c r="D39" s="196"/>
      <c r="E39" s="196"/>
    </row>
    <row r="40" spans="1:5" ht="26.25" customHeight="1">
      <c r="A40" s="185">
        <v>1000132</v>
      </c>
      <c r="B40" s="177"/>
      <c r="C40" s="186" t="s">
        <v>397</v>
      </c>
      <c r="D40" s="196"/>
      <c r="E40" s="196"/>
    </row>
    <row r="41" spans="1:5" ht="12.75" customHeight="1">
      <c r="A41" s="185" t="s">
        <v>398</v>
      </c>
      <c r="B41" s="177"/>
      <c r="C41" s="234" t="s">
        <v>399</v>
      </c>
      <c r="D41" s="196"/>
      <c r="E41" s="196"/>
    </row>
    <row r="42" spans="1:5" ht="12.75" customHeight="1">
      <c r="A42" s="199"/>
      <c r="B42" s="200"/>
      <c r="C42" s="232" t="s">
        <v>277</v>
      </c>
      <c r="D42" s="184">
        <f>D43+D44+D45</f>
        <v>551</v>
      </c>
      <c r="E42" s="184">
        <f>E43+E44+E45</f>
        <v>880</v>
      </c>
    </row>
    <row r="43" spans="1:5" ht="12.75" customHeight="1">
      <c r="A43" s="244">
        <v>1000215</v>
      </c>
      <c r="B43" s="270"/>
      <c r="C43" s="187" t="s">
        <v>278</v>
      </c>
      <c r="D43" s="196">
        <v>368</v>
      </c>
      <c r="E43" s="196">
        <v>600</v>
      </c>
    </row>
    <row r="44" spans="1:5" ht="25.5" customHeight="1">
      <c r="A44" s="244">
        <v>1000215</v>
      </c>
      <c r="B44" s="177" t="s">
        <v>400</v>
      </c>
      <c r="C44" s="186" t="s">
        <v>401</v>
      </c>
      <c r="D44" s="196">
        <v>51</v>
      </c>
      <c r="E44" s="196">
        <v>100</v>
      </c>
    </row>
    <row r="45" spans="1:5" ht="12.75" customHeight="1">
      <c r="A45" s="246">
        <v>1000207</v>
      </c>
      <c r="B45" s="271"/>
      <c r="C45" s="195" t="s">
        <v>279</v>
      </c>
      <c r="D45" s="254">
        <f>SUM(D46:D51)</f>
        <v>132</v>
      </c>
      <c r="E45" s="254">
        <f>SUM(E46:E51)</f>
        <v>180</v>
      </c>
    </row>
    <row r="46" spans="1:5" ht="12.75" customHeight="1">
      <c r="A46" s="185">
        <v>1000207</v>
      </c>
      <c r="B46" s="191" t="s">
        <v>280</v>
      </c>
      <c r="C46" s="186" t="s">
        <v>281</v>
      </c>
      <c r="D46" s="196">
        <v>0</v>
      </c>
      <c r="E46" s="196">
        <v>0</v>
      </c>
    </row>
    <row r="47" spans="1:5" ht="12.75" customHeight="1">
      <c r="A47" s="185">
        <v>1000207</v>
      </c>
      <c r="B47" s="191" t="s">
        <v>280</v>
      </c>
      <c r="C47" s="186" t="s">
        <v>282</v>
      </c>
      <c r="D47" s="196">
        <v>0</v>
      </c>
      <c r="E47" s="196">
        <v>0</v>
      </c>
    </row>
    <row r="48" spans="1:5" ht="12.75" customHeight="1">
      <c r="A48" s="185">
        <v>1000207</v>
      </c>
      <c r="B48" s="191" t="s">
        <v>280</v>
      </c>
      <c r="C48" s="186" t="s">
        <v>283</v>
      </c>
      <c r="D48" s="196">
        <v>0</v>
      </c>
      <c r="E48" s="196">
        <v>0</v>
      </c>
    </row>
    <row r="49" spans="1:5" ht="12.75" customHeight="1">
      <c r="A49" s="185">
        <v>1000207</v>
      </c>
      <c r="B49" s="191" t="s">
        <v>280</v>
      </c>
      <c r="C49" s="186" t="s">
        <v>284</v>
      </c>
      <c r="D49" s="196">
        <v>0</v>
      </c>
      <c r="E49" s="196">
        <v>0</v>
      </c>
    </row>
    <row r="50" spans="1:5" ht="12.75" customHeight="1">
      <c r="A50" s="244">
        <v>1000207</v>
      </c>
      <c r="B50" s="245" t="s">
        <v>285</v>
      </c>
      <c r="C50" s="187" t="s">
        <v>286</v>
      </c>
      <c r="D50" s="196">
        <v>131</v>
      </c>
      <c r="E50" s="196">
        <v>160</v>
      </c>
    </row>
    <row r="51" spans="1:5" ht="12.75" customHeight="1">
      <c r="A51" s="244">
        <v>1000207</v>
      </c>
      <c r="B51" s="245" t="s">
        <v>287</v>
      </c>
      <c r="C51" s="187" t="s">
        <v>288</v>
      </c>
      <c r="D51" s="196">
        <v>1</v>
      </c>
      <c r="E51" s="196">
        <v>20</v>
      </c>
    </row>
    <row r="52" spans="1:5" ht="12.75" customHeight="1">
      <c r="A52" s="244"/>
      <c r="B52" s="245"/>
      <c r="C52" s="272" t="s">
        <v>402</v>
      </c>
      <c r="D52" s="273">
        <v>200</v>
      </c>
      <c r="E52" s="273">
        <v>150</v>
      </c>
    </row>
    <row r="53" spans="1:5" ht="12.75" customHeight="1">
      <c r="A53" s="244"/>
      <c r="B53" s="245"/>
      <c r="C53" s="272" t="s">
        <v>403</v>
      </c>
      <c r="D53" s="273">
        <v>138</v>
      </c>
      <c r="E53" s="273">
        <v>150</v>
      </c>
    </row>
    <row r="54" spans="1:5" ht="12.75" customHeight="1">
      <c r="A54" s="244"/>
      <c r="B54" s="245"/>
      <c r="C54" s="272" t="s">
        <v>404</v>
      </c>
      <c r="D54" s="273">
        <v>148</v>
      </c>
      <c r="E54" s="273">
        <v>180</v>
      </c>
    </row>
    <row r="55" spans="1:5" ht="12.75">
      <c r="A55" s="274" t="s">
        <v>405</v>
      </c>
      <c r="B55" s="275"/>
      <c r="C55" s="276"/>
      <c r="D55" s="276"/>
      <c r="E55" s="2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6">
      <selection activeCell="D39" sqref="D39:E39"/>
    </sheetView>
  </sheetViews>
  <sheetFormatPr defaultColWidth="9.140625" defaultRowHeight="12.75"/>
  <cols>
    <col min="1" max="1" width="10.7109375" style="180" customWidth="1"/>
    <col min="2" max="2" width="9.8515625" style="213" customWidth="1"/>
    <col min="3" max="3" width="49.421875" style="172" customWidth="1"/>
    <col min="4" max="4" width="9.7109375" style="172" customWidth="1"/>
    <col min="5" max="5" width="10.00390625" style="172" customWidth="1"/>
    <col min="6" max="16384" width="9.140625" style="172" customWidth="1"/>
  </cols>
  <sheetData>
    <row r="1" spans="1:4" ht="13.5" customHeight="1">
      <c r="A1" s="626" t="s">
        <v>156</v>
      </c>
      <c r="B1" s="626"/>
      <c r="C1" s="626"/>
      <c r="D1" s="171"/>
    </row>
    <row r="2" spans="1:5" ht="13.5" customHeight="1">
      <c r="A2" s="173"/>
      <c r="B2" s="174"/>
      <c r="C2" s="171"/>
      <c r="E2" s="175" t="s">
        <v>406</v>
      </c>
    </row>
    <row r="3" spans="1:5" ht="27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3.5" customHeight="1">
      <c r="A4" s="199"/>
      <c r="B4" s="200"/>
      <c r="C4" s="183" t="s">
        <v>231</v>
      </c>
      <c r="D4" s="232"/>
      <c r="E4" s="277"/>
    </row>
    <row r="5" spans="1:5" s="278" customFormat="1" ht="13.5" customHeight="1">
      <c r="A5" s="192" t="s">
        <v>407</v>
      </c>
      <c r="B5" s="226"/>
      <c r="C5" s="233" t="s">
        <v>408</v>
      </c>
      <c r="D5" s="233"/>
      <c r="E5" s="254"/>
    </row>
    <row r="6" spans="1:5" ht="13.5" customHeight="1">
      <c r="A6" s="185" t="s">
        <v>407</v>
      </c>
      <c r="B6" s="177"/>
      <c r="C6" s="234" t="s">
        <v>409</v>
      </c>
      <c r="D6" s="234"/>
      <c r="E6" s="196"/>
    </row>
    <row r="7" spans="1:5" ht="13.5" customHeight="1">
      <c r="A7" s="185" t="s">
        <v>407</v>
      </c>
      <c r="B7" s="177"/>
      <c r="C7" s="234" t="s">
        <v>410</v>
      </c>
      <c r="D7" s="234"/>
      <c r="E7" s="196"/>
    </row>
    <row r="8" spans="1:5" ht="12.75" customHeight="1">
      <c r="A8" s="188">
        <v>1200088</v>
      </c>
      <c r="B8" s="189"/>
      <c r="C8" s="236" t="s">
        <v>411</v>
      </c>
      <c r="D8" s="255"/>
      <c r="E8" s="279"/>
    </row>
    <row r="9" spans="1:5" ht="13.5" customHeight="1">
      <c r="A9" s="199"/>
      <c r="B9" s="200"/>
      <c r="C9" s="232" t="s">
        <v>412</v>
      </c>
      <c r="D9" s="232"/>
      <c r="E9" s="222"/>
    </row>
    <row r="10" spans="1:5" ht="13.5" customHeight="1">
      <c r="A10" s="185">
        <v>1200039</v>
      </c>
      <c r="B10" s="177"/>
      <c r="C10" s="234" t="s">
        <v>413</v>
      </c>
      <c r="D10" s="234"/>
      <c r="E10" s="196"/>
    </row>
    <row r="11" spans="1:5" ht="13.5" customHeight="1">
      <c r="A11" s="185" t="s">
        <v>414</v>
      </c>
      <c r="B11" s="177"/>
      <c r="C11" s="234" t="s">
        <v>415</v>
      </c>
      <c r="D11" s="234"/>
      <c r="E11" s="196"/>
    </row>
    <row r="12" spans="1:5" ht="13.5" customHeight="1">
      <c r="A12" s="185" t="s">
        <v>416</v>
      </c>
      <c r="B12" s="177"/>
      <c r="C12" s="234" t="s">
        <v>417</v>
      </c>
      <c r="D12" s="234"/>
      <c r="E12" s="196"/>
    </row>
    <row r="13" spans="1:5" ht="13.5" customHeight="1">
      <c r="A13" s="185" t="s">
        <v>337</v>
      </c>
      <c r="B13" s="177"/>
      <c r="C13" s="234" t="s">
        <v>255</v>
      </c>
      <c r="D13" s="236"/>
      <c r="E13" s="196"/>
    </row>
    <row r="14" spans="1:5" ht="13.5" customHeight="1">
      <c r="A14" s="199"/>
      <c r="B14" s="200"/>
      <c r="C14" s="232" t="s">
        <v>261</v>
      </c>
      <c r="D14" s="232"/>
      <c r="E14" s="222"/>
    </row>
    <row r="15" spans="1:5" ht="13.5" customHeight="1">
      <c r="A15" s="185">
        <v>1000124</v>
      </c>
      <c r="B15" s="177"/>
      <c r="C15" s="242" t="s">
        <v>264</v>
      </c>
      <c r="D15" s="242"/>
      <c r="E15" s="196"/>
    </row>
    <row r="16" spans="1:5" ht="13.5" customHeight="1">
      <c r="A16" s="185" t="s">
        <v>265</v>
      </c>
      <c r="B16" s="177"/>
      <c r="C16" s="234" t="s">
        <v>266</v>
      </c>
      <c r="D16" s="234"/>
      <c r="E16" s="196"/>
    </row>
    <row r="17" spans="1:5" ht="13.5" customHeight="1">
      <c r="A17" s="185" t="s">
        <v>267</v>
      </c>
      <c r="B17" s="177"/>
      <c r="C17" s="234" t="s">
        <v>268</v>
      </c>
      <c r="D17" s="234"/>
      <c r="E17" s="196"/>
    </row>
    <row r="18" spans="1:5" ht="13.5" customHeight="1">
      <c r="A18" s="185" t="s">
        <v>269</v>
      </c>
      <c r="B18" s="177"/>
      <c r="C18" s="234" t="s">
        <v>270</v>
      </c>
      <c r="D18" s="234"/>
      <c r="E18" s="196"/>
    </row>
    <row r="19" spans="1:5" ht="13.5" customHeight="1">
      <c r="A19" s="208" t="s">
        <v>271</v>
      </c>
      <c r="B19" s="209"/>
      <c r="C19" s="235" t="s">
        <v>272</v>
      </c>
      <c r="D19" s="280"/>
      <c r="E19" s="281"/>
    </row>
    <row r="20" spans="1:5" ht="13.5" customHeight="1">
      <c r="A20" s="185" t="s">
        <v>273</v>
      </c>
      <c r="B20" s="177"/>
      <c r="C20" s="234" t="s">
        <v>274</v>
      </c>
      <c r="D20" s="234"/>
      <c r="E20" s="196"/>
    </row>
    <row r="21" spans="1:5" ht="13.5" customHeight="1">
      <c r="A21" s="185" t="s">
        <v>339</v>
      </c>
      <c r="B21" s="177"/>
      <c r="C21" s="234" t="s">
        <v>275</v>
      </c>
      <c r="D21" s="234"/>
      <c r="E21" s="196"/>
    </row>
    <row r="22" spans="1:5" ht="13.5" customHeight="1">
      <c r="A22" s="185">
        <v>1000181</v>
      </c>
      <c r="B22" s="177"/>
      <c r="C22" s="234" t="s">
        <v>276</v>
      </c>
      <c r="D22" s="234"/>
      <c r="E22" s="196"/>
    </row>
    <row r="23" spans="1:5" ht="13.5" customHeight="1">
      <c r="A23" s="199"/>
      <c r="B23" s="200"/>
      <c r="C23" s="232" t="s">
        <v>277</v>
      </c>
      <c r="D23" s="232"/>
      <c r="E23" s="222"/>
    </row>
    <row r="24" spans="1:5" ht="13.5" customHeight="1">
      <c r="A24" s="244">
        <v>1000215</v>
      </c>
      <c r="B24" s="245"/>
      <c r="C24" s="187" t="s">
        <v>278</v>
      </c>
      <c r="D24" s="187"/>
      <c r="E24" s="196"/>
    </row>
    <row r="25" spans="1:5" ht="13.5" customHeight="1">
      <c r="A25" s="246">
        <v>1000207</v>
      </c>
      <c r="B25" s="271"/>
      <c r="C25" s="195" t="s">
        <v>279</v>
      </c>
      <c r="D25" s="212"/>
      <c r="E25" s="224"/>
    </row>
    <row r="26" spans="1:5" ht="13.5" customHeight="1">
      <c r="A26" s="185">
        <v>1000207</v>
      </c>
      <c r="B26" s="191" t="s">
        <v>280</v>
      </c>
      <c r="C26" s="186" t="s">
        <v>281</v>
      </c>
      <c r="D26" s="196">
        <v>0</v>
      </c>
      <c r="E26" s="196">
        <v>0</v>
      </c>
    </row>
    <row r="27" spans="1:5" ht="13.5" customHeight="1">
      <c r="A27" s="185">
        <v>1000207</v>
      </c>
      <c r="B27" s="191" t="s">
        <v>280</v>
      </c>
      <c r="C27" s="186" t="s">
        <v>282</v>
      </c>
      <c r="D27" s="196">
        <v>0</v>
      </c>
      <c r="E27" s="196">
        <v>0</v>
      </c>
    </row>
    <row r="28" spans="1:5" ht="13.5" customHeight="1">
      <c r="A28" s="185">
        <v>1000207</v>
      </c>
      <c r="B28" s="191" t="s">
        <v>280</v>
      </c>
      <c r="C28" s="186" t="s">
        <v>283</v>
      </c>
      <c r="D28" s="196">
        <v>0</v>
      </c>
      <c r="E28" s="196">
        <v>0</v>
      </c>
    </row>
    <row r="29" spans="1:5" ht="13.5" customHeight="1">
      <c r="A29" s="185">
        <v>1000207</v>
      </c>
      <c r="B29" s="191" t="s">
        <v>280</v>
      </c>
      <c r="C29" s="186" t="s">
        <v>284</v>
      </c>
      <c r="D29" s="196">
        <v>0</v>
      </c>
      <c r="E29" s="196">
        <v>0</v>
      </c>
    </row>
    <row r="30" spans="1:5" ht="13.5" customHeight="1">
      <c r="A30" s="244">
        <v>1000207</v>
      </c>
      <c r="B30" s="245" t="s">
        <v>285</v>
      </c>
      <c r="C30" s="187" t="s">
        <v>286</v>
      </c>
      <c r="D30" s="187"/>
      <c r="E30" s="196"/>
    </row>
    <row r="31" spans="1:5" ht="12.75">
      <c r="A31" s="244">
        <v>1000207</v>
      </c>
      <c r="B31" s="245" t="s">
        <v>287</v>
      </c>
      <c r="C31" s="187" t="s">
        <v>288</v>
      </c>
      <c r="D31" s="187"/>
      <c r="E31" s="196"/>
    </row>
    <row r="32" spans="1:5" ht="22.5" customHeight="1">
      <c r="A32" s="282" t="s">
        <v>418</v>
      </c>
      <c r="B32" s="282"/>
      <c r="C32" s="282"/>
      <c r="D32" s="282"/>
      <c r="E32" s="282"/>
    </row>
    <row r="37" ht="12.75">
      <c r="D37" s="198"/>
    </row>
  </sheetData>
  <sheetProtection/>
  <mergeCells count="1">
    <mergeCell ref="A1:C1"/>
  </mergeCells>
  <printOptions/>
  <pageMargins left="0.7" right="0.7" top="0.75" bottom="0.75" header="0.3" footer="0.3"/>
  <pageSetup horizontalDpi="1200" verticalDpi="1200" orientation="portrait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25">
      <selection activeCell="A59" sqref="A59:D59"/>
    </sheetView>
  </sheetViews>
  <sheetFormatPr defaultColWidth="9.140625" defaultRowHeight="12.75"/>
  <cols>
    <col min="1" max="1" width="9.421875" style="172" bestFit="1" customWidth="1"/>
    <col min="2" max="2" width="7.140625" style="230" customWidth="1"/>
    <col min="3" max="3" width="55.421875" style="172" customWidth="1"/>
    <col min="4" max="4" width="9.57421875" style="172" customWidth="1"/>
    <col min="5" max="16384" width="9.140625" style="172" customWidth="1"/>
  </cols>
  <sheetData>
    <row r="1" spans="1:4" ht="15.75" customHeight="1">
      <c r="A1" s="283" t="s">
        <v>157</v>
      </c>
      <c r="B1" s="284"/>
      <c r="C1" s="171"/>
      <c r="D1" s="171"/>
    </row>
    <row r="2" spans="1:5" ht="12.75">
      <c r="A2" s="285"/>
      <c r="B2" s="286"/>
      <c r="C2" s="171"/>
      <c r="D2" s="171"/>
      <c r="E2" s="175" t="s">
        <v>419</v>
      </c>
    </row>
    <row r="3" spans="1:5" s="215" customFormat="1" ht="45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s="215" customFormat="1" ht="12.75" customHeight="1">
      <c r="A4" s="181"/>
      <c r="B4" s="182"/>
      <c r="C4" s="183" t="s">
        <v>231</v>
      </c>
      <c r="D4" s="287">
        <f>D5+D8+D9+D10+D14+D15</f>
        <v>2488</v>
      </c>
      <c r="E4" s="308">
        <f>E5+E8+E9+E10+E14+E15</f>
        <v>7430</v>
      </c>
    </row>
    <row r="5" spans="1:5" s="215" customFormat="1" ht="12.75" customHeight="1">
      <c r="A5" s="192" t="s">
        <v>407</v>
      </c>
      <c r="B5" s="193"/>
      <c r="C5" s="288" t="s">
        <v>420</v>
      </c>
      <c r="D5" s="289">
        <f>SUM(D6:D7)</f>
        <v>321</v>
      </c>
      <c r="E5" s="564">
        <f>SUM(E6:E7)</f>
        <v>470</v>
      </c>
    </row>
    <row r="6" spans="1:5" s="215" customFormat="1" ht="12.75" customHeight="1">
      <c r="A6" s="185" t="s">
        <v>407</v>
      </c>
      <c r="B6" s="177"/>
      <c r="C6" s="290" t="s">
        <v>421</v>
      </c>
      <c r="D6" s="267"/>
      <c r="E6" s="565">
        <v>150</v>
      </c>
    </row>
    <row r="7" spans="1:5" s="215" customFormat="1" ht="12.75" customHeight="1">
      <c r="A7" s="185" t="s">
        <v>407</v>
      </c>
      <c r="B7" s="177"/>
      <c r="C7" s="290" t="s">
        <v>422</v>
      </c>
      <c r="D7" s="267">
        <v>321</v>
      </c>
      <c r="E7" s="565">
        <v>320</v>
      </c>
    </row>
    <row r="8" spans="1:5" s="215" customFormat="1" ht="12.75" customHeight="1">
      <c r="A8" s="188">
        <v>1200088</v>
      </c>
      <c r="B8" s="189"/>
      <c r="C8" s="236" t="s">
        <v>423</v>
      </c>
      <c r="D8" s="292">
        <v>80</v>
      </c>
      <c r="E8" s="255">
        <v>80</v>
      </c>
    </row>
    <row r="9" spans="1:5" s="215" customFormat="1" ht="12.75" customHeight="1">
      <c r="A9" s="293">
        <v>1200062</v>
      </c>
      <c r="B9" s="294"/>
      <c r="C9" s="295" t="s">
        <v>424</v>
      </c>
      <c r="D9" s="292">
        <v>74</v>
      </c>
      <c r="E9" s="255">
        <v>80</v>
      </c>
    </row>
    <row r="10" spans="1:5" s="215" customFormat="1" ht="12.75" customHeight="1">
      <c r="A10" s="192">
        <v>1200070</v>
      </c>
      <c r="B10" s="296"/>
      <c r="C10" s="297" t="s">
        <v>425</v>
      </c>
      <c r="D10" s="298">
        <f>SUM(D11:D12)</f>
        <v>100</v>
      </c>
      <c r="E10" s="253">
        <f>SUM(E11:E12)</f>
        <v>100</v>
      </c>
    </row>
    <row r="11" spans="1:5" s="215" customFormat="1" ht="12.75" customHeight="1">
      <c r="A11" s="208">
        <v>1200070</v>
      </c>
      <c r="B11" s="299"/>
      <c r="C11" s="300" t="s">
        <v>426</v>
      </c>
      <c r="D11" s="292">
        <v>39</v>
      </c>
      <c r="E11" s="255">
        <v>40</v>
      </c>
    </row>
    <row r="12" spans="1:5" s="215" customFormat="1" ht="12.75" customHeight="1">
      <c r="A12" s="208">
        <v>1200070</v>
      </c>
      <c r="B12" s="209"/>
      <c r="C12" s="290" t="s">
        <v>427</v>
      </c>
      <c r="D12" s="267">
        <v>61</v>
      </c>
      <c r="E12" s="255">
        <v>60</v>
      </c>
    </row>
    <row r="13" spans="1:5" s="215" customFormat="1" ht="12.75" customHeight="1">
      <c r="A13" s="301" t="s">
        <v>428</v>
      </c>
      <c r="B13" s="268"/>
      <c r="C13" s="302" t="s">
        <v>429</v>
      </c>
      <c r="D13" s="267"/>
      <c r="E13" s="255"/>
    </row>
    <row r="14" spans="1:5" s="215" customFormat="1" ht="12.75" customHeight="1">
      <c r="A14" s="301" t="s">
        <v>428</v>
      </c>
      <c r="B14" s="268" t="s">
        <v>356</v>
      </c>
      <c r="C14" s="302" t="s">
        <v>429</v>
      </c>
      <c r="D14" s="267">
        <v>706</v>
      </c>
      <c r="E14" s="255">
        <v>5500</v>
      </c>
    </row>
    <row r="15" spans="1:5" s="215" customFormat="1" ht="12.75" customHeight="1">
      <c r="A15" s="188" t="s">
        <v>325</v>
      </c>
      <c r="B15" s="189"/>
      <c r="C15" s="302" t="s">
        <v>430</v>
      </c>
      <c r="D15" s="267">
        <v>1207</v>
      </c>
      <c r="E15" s="255">
        <v>1200</v>
      </c>
    </row>
    <row r="16" spans="1:5" s="215" customFormat="1" ht="45" customHeight="1">
      <c r="A16" s="303" t="s">
        <v>431</v>
      </c>
      <c r="B16" s="304"/>
      <c r="C16" s="305" t="s">
        <v>327</v>
      </c>
      <c r="D16" s="306"/>
      <c r="E16" s="566"/>
    </row>
    <row r="17" spans="1:5" s="215" customFormat="1" ht="48" customHeight="1">
      <c r="A17" s="303" t="s">
        <v>432</v>
      </c>
      <c r="B17" s="304"/>
      <c r="C17" s="305" t="s">
        <v>328</v>
      </c>
      <c r="D17" s="306"/>
      <c r="E17" s="566"/>
    </row>
    <row r="18" spans="1:5" s="215" customFormat="1" ht="42" customHeight="1">
      <c r="A18" s="303" t="s">
        <v>433</v>
      </c>
      <c r="B18" s="304"/>
      <c r="C18" s="305" t="s">
        <v>329</v>
      </c>
      <c r="D18" s="306"/>
      <c r="E18" s="566"/>
    </row>
    <row r="19" spans="1:5" s="215" customFormat="1" ht="15.75" customHeight="1">
      <c r="A19" s="199"/>
      <c r="B19" s="200"/>
      <c r="C19" s="307" t="s">
        <v>434</v>
      </c>
      <c r="D19" s="287">
        <f>SUM(D20:D28)</f>
        <v>142221</v>
      </c>
      <c r="E19" s="308">
        <f>SUM(E20:E28)</f>
        <v>142520</v>
      </c>
    </row>
    <row r="20" spans="1:5" s="215" customFormat="1" ht="12.75" customHeight="1">
      <c r="A20" s="185" t="s">
        <v>435</v>
      </c>
      <c r="B20" s="177"/>
      <c r="C20" s="186" t="s">
        <v>436</v>
      </c>
      <c r="D20" s="267">
        <v>30252</v>
      </c>
      <c r="E20" s="255">
        <v>30000</v>
      </c>
    </row>
    <row r="21" spans="1:5" s="215" customFormat="1" ht="12.75" customHeight="1">
      <c r="A21" s="185">
        <v>1200039</v>
      </c>
      <c r="B21" s="177" t="s">
        <v>232</v>
      </c>
      <c r="C21" s="186" t="s">
        <v>437</v>
      </c>
      <c r="D21" s="267">
        <v>895</v>
      </c>
      <c r="E21" s="255">
        <v>900</v>
      </c>
    </row>
    <row r="22" spans="1:5" s="215" customFormat="1" ht="12.75" customHeight="1">
      <c r="A22" s="185" t="s">
        <v>414</v>
      </c>
      <c r="B22" s="177"/>
      <c r="C22" s="186" t="s">
        <v>438</v>
      </c>
      <c r="D22" s="267">
        <v>97610</v>
      </c>
      <c r="E22" s="255">
        <v>98000</v>
      </c>
    </row>
    <row r="23" spans="1:5" s="215" customFormat="1" ht="12.75" customHeight="1">
      <c r="A23" s="185">
        <v>1200047</v>
      </c>
      <c r="B23" s="177" t="s">
        <v>232</v>
      </c>
      <c r="C23" s="186" t="s">
        <v>439</v>
      </c>
      <c r="D23" s="267">
        <v>1212</v>
      </c>
      <c r="E23" s="255">
        <v>1200</v>
      </c>
    </row>
    <row r="24" spans="1:5" s="215" customFormat="1" ht="12.75" customHeight="1">
      <c r="A24" s="185" t="s">
        <v>416</v>
      </c>
      <c r="B24" s="177"/>
      <c r="C24" s="186" t="s">
        <v>440</v>
      </c>
      <c r="D24" s="267">
        <v>423</v>
      </c>
      <c r="E24" s="255">
        <v>420</v>
      </c>
    </row>
    <row r="25" spans="1:5" s="215" customFormat="1" ht="12.75" customHeight="1">
      <c r="A25" s="185" t="s">
        <v>337</v>
      </c>
      <c r="B25" s="177"/>
      <c r="C25" s="186" t="s">
        <v>255</v>
      </c>
      <c r="D25" s="267">
        <v>11829</v>
      </c>
      <c r="E25" s="255">
        <v>12000</v>
      </c>
    </row>
    <row r="26" spans="1:5" s="215" customFormat="1" ht="24" customHeight="1">
      <c r="A26" s="185" t="s">
        <v>256</v>
      </c>
      <c r="B26" s="177"/>
      <c r="C26" s="186" t="s">
        <v>338</v>
      </c>
      <c r="D26" s="267"/>
      <c r="E26" s="255"/>
    </row>
    <row r="27" spans="1:5" s="215" customFormat="1" ht="12.75" customHeight="1">
      <c r="A27" s="237" t="s">
        <v>259</v>
      </c>
      <c r="B27" s="238"/>
      <c r="C27" s="239" t="s">
        <v>260</v>
      </c>
      <c r="D27" s="267"/>
      <c r="E27" s="255"/>
    </row>
    <row r="28" spans="1:5" s="215" customFormat="1" ht="12.75" customHeight="1">
      <c r="A28" s="237" t="s">
        <v>441</v>
      </c>
      <c r="B28" s="238"/>
      <c r="C28" s="239" t="s">
        <v>442</v>
      </c>
      <c r="D28" s="267"/>
      <c r="E28" s="255"/>
    </row>
    <row r="29" spans="1:5" s="215" customFormat="1" ht="15.75" customHeight="1">
      <c r="A29" s="199"/>
      <c r="B29" s="200"/>
      <c r="C29" s="308" t="s">
        <v>261</v>
      </c>
      <c r="D29" s="287">
        <f>SUM(D30:D42)</f>
        <v>41183</v>
      </c>
      <c r="E29" s="308">
        <f>SUM(E30:E42)</f>
        <v>41900</v>
      </c>
    </row>
    <row r="30" spans="1:5" s="215" customFormat="1" ht="12.75" customHeight="1">
      <c r="A30" s="240" t="s">
        <v>262</v>
      </c>
      <c r="B30" s="177"/>
      <c r="C30" s="241" t="s">
        <v>263</v>
      </c>
      <c r="D30" s="267">
        <v>5411</v>
      </c>
      <c r="E30" s="565">
        <v>5400</v>
      </c>
    </row>
    <row r="31" spans="1:5" s="215" customFormat="1" ht="12.75" customHeight="1">
      <c r="A31" s="185" t="s">
        <v>339</v>
      </c>
      <c r="B31" s="177"/>
      <c r="C31" s="186" t="s">
        <v>275</v>
      </c>
      <c r="D31" s="267">
        <v>571</v>
      </c>
      <c r="E31" s="565">
        <v>600</v>
      </c>
    </row>
    <row r="32" spans="1:5" s="215" customFormat="1" ht="12.75" customHeight="1">
      <c r="A32" s="185" t="s">
        <v>443</v>
      </c>
      <c r="B32" s="177"/>
      <c r="C32" s="186" t="s">
        <v>444</v>
      </c>
      <c r="D32" s="267">
        <v>28</v>
      </c>
      <c r="E32" s="565">
        <v>30</v>
      </c>
    </row>
    <row r="33" spans="1:5" s="215" customFormat="1" ht="12.75" customHeight="1">
      <c r="A33" s="185">
        <v>1000272</v>
      </c>
      <c r="B33" s="177"/>
      <c r="C33" s="186" t="s">
        <v>445</v>
      </c>
      <c r="D33" s="267"/>
      <c r="E33" s="565"/>
    </row>
    <row r="34" spans="1:5" s="215" customFormat="1" ht="12.75" customHeight="1">
      <c r="A34" s="309" t="s">
        <v>341</v>
      </c>
      <c r="B34" s="209"/>
      <c r="C34" s="310" t="s">
        <v>446</v>
      </c>
      <c r="D34" s="267">
        <v>160</v>
      </c>
      <c r="E34" s="565">
        <v>200</v>
      </c>
    </row>
    <row r="35" spans="1:5" s="215" customFormat="1" ht="12.75" customHeight="1">
      <c r="A35" s="185">
        <v>1000124</v>
      </c>
      <c r="B35" s="177"/>
      <c r="C35" s="242" t="s">
        <v>447</v>
      </c>
      <c r="D35" s="267">
        <v>160</v>
      </c>
      <c r="E35" s="565">
        <v>150</v>
      </c>
    </row>
    <row r="36" spans="1:5" s="215" customFormat="1" ht="12.75" customHeight="1">
      <c r="A36" s="185" t="s">
        <v>265</v>
      </c>
      <c r="B36" s="177"/>
      <c r="C36" s="242" t="s">
        <v>448</v>
      </c>
      <c r="D36" s="267">
        <v>58</v>
      </c>
      <c r="E36" s="565">
        <v>60</v>
      </c>
    </row>
    <row r="37" spans="1:5" ht="12.75" customHeight="1">
      <c r="A37" s="185" t="s">
        <v>267</v>
      </c>
      <c r="B37" s="177"/>
      <c r="C37" s="242" t="s">
        <v>268</v>
      </c>
      <c r="D37" s="267">
        <v>239</v>
      </c>
      <c r="E37" s="565">
        <v>450</v>
      </c>
    </row>
    <row r="38" spans="1:5" ht="12.75" customHeight="1">
      <c r="A38" s="185" t="s">
        <v>269</v>
      </c>
      <c r="B38" s="177"/>
      <c r="C38" s="242" t="s">
        <v>270</v>
      </c>
      <c r="D38" s="267">
        <v>9</v>
      </c>
      <c r="E38" s="565">
        <v>10</v>
      </c>
    </row>
    <row r="39" spans="1:5" ht="12.75" customHeight="1">
      <c r="A39" s="208" t="s">
        <v>271</v>
      </c>
      <c r="B39" s="209"/>
      <c r="C39" s="311" t="s">
        <v>449</v>
      </c>
      <c r="D39" s="267">
        <v>20600</v>
      </c>
      <c r="E39" s="565">
        <v>21000</v>
      </c>
    </row>
    <row r="40" spans="1:5" ht="12.75" customHeight="1">
      <c r="A40" s="185" t="s">
        <v>273</v>
      </c>
      <c r="B40" s="177"/>
      <c r="C40" s="242" t="s">
        <v>274</v>
      </c>
      <c r="D40" s="267">
        <v>13947</v>
      </c>
      <c r="E40" s="565">
        <v>14000</v>
      </c>
    </row>
    <row r="41" spans="1:5" ht="12.75" customHeight="1">
      <c r="A41" s="312" t="s">
        <v>450</v>
      </c>
      <c r="B41" s="313"/>
      <c r="C41" s="313" t="s">
        <v>451</v>
      </c>
      <c r="D41" s="306"/>
      <c r="E41" s="567"/>
    </row>
    <row r="42" spans="1:5" ht="12.75" customHeight="1">
      <c r="A42" s="312" t="s">
        <v>452</v>
      </c>
      <c r="B42" s="313"/>
      <c r="C42" s="313" t="s">
        <v>453</v>
      </c>
      <c r="D42" s="306"/>
      <c r="E42" s="567"/>
    </row>
    <row r="43" spans="1:5" ht="15.75" customHeight="1">
      <c r="A43" s="199"/>
      <c r="B43" s="200"/>
      <c r="C43" s="308" t="s">
        <v>277</v>
      </c>
      <c r="D43" s="287">
        <f>D44+D46</f>
        <v>1532</v>
      </c>
      <c r="E43" s="308">
        <f>E44+E46</f>
        <v>1535</v>
      </c>
    </row>
    <row r="44" spans="1:5" ht="12.75">
      <c r="A44" s="244">
        <v>1000215</v>
      </c>
      <c r="B44" s="245"/>
      <c r="C44" s="255" t="s">
        <v>278</v>
      </c>
      <c r="D44" s="292">
        <v>1352</v>
      </c>
      <c r="E44" s="568">
        <v>1400</v>
      </c>
    </row>
    <row r="45" spans="1:5" ht="22.5">
      <c r="A45" s="314" t="s">
        <v>454</v>
      </c>
      <c r="B45" s="315" t="s">
        <v>455</v>
      </c>
      <c r="C45" s="316" t="s">
        <v>456</v>
      </c>
      <c r="D45" s="317"/>
      <c r="E45" s="316"/>
    </row>
    <row r="46" spans="1:5" ht="12.75">
      <c r="A46" s="246">
        <v>1000207</v>
      </c>
      <c r="B46" s="271"/>
      <c r="C46" s="253" t="s">
        <v>279</v>
      </c>
      <c r="D46" s="298">
        <f>SUM(D47:D52)</f>
        <v>180</v>
      </c>
      <c r="E46" s="253">
        <f>SUM(E47:E52)</f>
        <v>135</v>
      </c>
    </row>
    <row r="47" spans="1:5" ht="12.75">
      <c r="A47" s="185">
        <v>1000207</v>
      </c>
      <c r="B47" s="191" t="s">
        <v>280</v>
      </c>
      <c r="C47" s="186" t="s">
        <v>281</v>
      </c>
      <c r="D47" s="292"/>
      <c r="E47" s="568"/>
    </row>
    <row r="48" spans="1:5" ht="12.75">
      <c r="A48" s="185">
        <v>1000207</v>
      </c>
      <c r="B48" s="191" t="s">
        <v>280</v>
      </c>
      <c r="C48" s="186" t="s">
        <v>282</v>
      </c>
      <c r="D48" s="292"/>
      <c r="E48" s="568"/>
    </row>
    <row r="49" spans="1:5" ht="12.75">
      <c r="A49" s="185">
        <v>1000207</v>
      </c>
      <c r="B49" s="191" t="s">
        <v>280</v>
      </c>
      <c r="C49" s="186" t="s">
        <v>283</v>
      </c>
      <c r="D49" s="292"/>
      <c r="E49" s="568"/>
    </row>
    <row r="50" spans="1:5" ht="12.75">
      <c r="A50" s="185">
        <v>1000207</v>
      </c>
      <c r="B50" s="191" t="s">
        <v>280</v>
      </c>
      <c r="C50" s="186" t="s">
        <v>284</v>
      </c>
      <c r="D50" s="292"/>
      <c r="E50" s="568"/>
    </row>
    <row r="51" spans="1:5" ht="12.75">
      <c r="A51" s="244">
        <v>1000207</v>
      </c>
      <c r="B51" s="245" t="s">
        <v>285</v>
      </c>
      <c r="C51" s="255" t="s">
        <v>286</v>
      </c>
      <c r="D51" s="292">
        <v>126</v>
      </c>
      <c r="E51" s="568">
        <v>130</v>
      </c>
    </row>
    <row r="52" spans="1:5" ht="12.75">
      <c r="A52" s="244">
        <v>1000207</v>
      </c>
      <c r="B52" s="245" t="s">
        <v>287</v>
      </c>
      <c r="C52" s="255" t="s">
        <v>288</v>
      </c>
      <c r="D52" s="292">
        <v>54</v>
      </c>
      <c r="E52" s="568">
        <v>5</v>
      </c>
    </row>
    <row r="53" spans="1:5" ht="12.75">
      <c r="A53" s="244"/>
      <c r="B53" s="245"/>
      <c r="C53" s="272" t="s">
        <v>457</v>
      </c>
      <c r="D53" s="318"/>
      <c r="E53" s="273"/>
    </row>
    <row r="54" spans="1:5" ht="12.75">
      <c r="A54" s="627" t="s">
        <v>458</v>
      </c>
      <c r="B54" s="627"/>
      <c r="C54" s="627"/>
      <c r="D54" s="627"/>
      <c r="E54" s="627"/>
    </row>
    <row r="55" spans="1:4" ht="12.75">
      <c r="A55" s="259" t="s">
        <v>459</v>
      </c>
      <c r="B55" s="260"/>
      <c r="C55" s="259"/>
      <c r="D55" s="259"/>
    </row>
    <row r="56" spans="1:4" ht="12.75">
      <c r="A56" s="628" t="s">
        <v>460</v>
      </c>
      <c r="B56" s="628"/>
      <c r="C56" s="628"/>
      <c r="D56" s="628"/>
    </row>
    <row r="57" spans="1:4" ht="12.75">
      <c r="A57" s="320"/>
      <c r="B57" s="321"/>
      <c r="C57" s="320"/>
      <c r="D57" s="320"/>
    </row>
    <row r="58" spans="1:4" ht="12.75">
      <c r="A58" s="320"/>
      <c r="B58" s="321"/>
      <c r="C58" s="320"/>
      <c r="D58" s="320"/>
    </row>
    <row r="59" spans="1:4" ht="12.75">
      <c r="A59" s="257"/>
      <c r="B59" s="322"/>
      <c r="C59" s="323"/>
      <c r="D59" s="323"/>
    </row>
    <row r="60" spans="1:4" ht="12.75">
      <c r="A60" s="320">
        <v>1500024</v>
      </c>
      <c r="B60" s="321"/>
      <c r="C60" s="320"/>
      <c r="D60" s="320">
        <v>5</v>
      </c>
    </row>
    <row r="61" spans="1:4" ht="12.75">
      <c r="A61" s="320">
        <v>1700061</v>
      </c>
      <c r="B61" s="321"/>
      <c r="C61" s="324"/>
      <c r="D61" s="320">
        <v>210</v>
      </c>
    </row>
    <row r="62" spans="3:4" ht="12.75">
      <c r="C62" s="325"/>
      <c r="D62" s="325"/>
    </row>
    <row r="63" ht="12.75">
      <c r="A63" s="249" t="s">
        <v>1060</v>
      </c>
    </row>
  </sheetData>
  <sheetProtection/>
  <mergeCells count="2">
    <mergeCell ref="A54:E54"/>
    <mergeCell ref="A56:D56"/>
  </mergeCells>
  <printOptions/>
  <pageMargins left="0.75" right="0.75" top="0.61" bottom="0.61" header="0.5" footer="0.5"/>
  <pageSetup horizontalDpi="1200" verticalDpi="12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9" sqref="D39:E39"/>
    </sheetView>
  </sheetViews>
  <sheetFormatPr defaultColWidth="9.140625" defaultRowHeight="12.75"/>
  <cols>
    <col min="1" max="1" width="9.140625" style="172" customWidth="1"/>
    <col min="2" max="2" width="9.140625" style="230" customWidth="1"/>
    <col min="3" max="3" width="49.140625" style="172" customWidth="1"/>
    <col min="4" max="4" width="9.57421875" style="172" customWidth="1"/>
    <col min="5" max="16384" width="9.140625" style="172" customWidth="1"/>
  </cols>
  <sheetData>
    <row r="1" spans="1:4" ht="12.75">
      <c r="A1" s="326" t="s">
        <v>158</v>
      </c>
      <c r="B1" s="327"/>
      <c r="C1" s="221"/>
      <c r="D1" s="171"/>
    </row>
    <row r="2" spans="1:5" ht="12.75">
      <c r="A2" s="326"/>
      <c r="B2" s="327"/>
      <c r="C2" s="221"/>
      <c r="D2" s="171"/>
      <c r="E2" s="175" t="s">
        <v>461</v>
      </c>
    </row>
    <row r="3" spans="1:5" ht="30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 customHeight="1">
      <c r="A4" s="251"/>
      <c r="B4" s="200"/>
      <c r="C4" s="183" t="s">
        <v>231</v>
      </c>
      <c r="D4" s="251"/>
      <c r="E4" s="328"/>
    </row>
    <row r="5" spans="1:5" ht="12.75">
      <c r="A5" s="185">
        <v>1200013</v>
      </c>
      <c r="B5" s="177"/>
      <c r="C5" s="186" t="s">
        <v>462</v>
      </c>
      <c r="D5" s="244"/>
      <c r="E5" s="185"/>
    </row>
    <row r="6" spans="1:5" ht="12.75">
      <c r="A6" s="185">
        <v>1200088</v>
      </c>
      <c r="B6" s="177"/>
      <c r="C6" s="234" t="s">
        <v>423</v>
      </c>
      <c r="D6" s="187"/>
      <c r="E6" s="196"/>
    </row>
    <row r="7" spans="1:5" ht="12.75">
      <c r="A7" s="314">
        <v>1200062</v>
      </c>
      <c r="B7" s="329"/>
      <c r="C7" s="300" t="s">
        <v>424</v>
      </c>
      <c r="D7" s="330"/>
      <c r="E7" s="291"/>
    </row>
    <row r="8" spans="1:5" ht="12.75">
      <c r="A8" s="208">
        <v>1200070</v>
      </c>
      <c r="B8" s="329"/>
      <c r="C8" s="300" t="s">
        <v>425</v>
      </c>
      <c r="D8" s="292"/>
      <c r="E8" s="291"/>
    </row>
    <row r="9" spans="1:5" ht="12.75">
      <c r="A9" s="208" t="s">
        <v>428</v>
      </c>
      <c r="B9" s="209"/>
      <c r="C9" s="290" t="s">
        <v>463</v>
      </c>
      <c r="D9" s="291"/>
      <c r="E9" s="291"/>
    </row>
    <row r="10" spans="1:5" ht="12.75">
      <c r="A10" s="208" t="s">
        <v>428</v>
      </c>
      <c r="B10" s="268" t="s">
        <v>356</v>
      </c>
      <c r="C10" s="290" t="s">
        <v>463</v>
      </c>
      <c r="D10" s="291"/>
      <c r="E10" s="291"/>
    </row>
    <row r="11" spans="1:5" ht="12.75">
      <c r="A11" s="185" t="s">
        <v>325</v>
      </c>
      <c r="B11" s="177"/>
      <c r="C11" s="290" t="s">
        <v>430</v>
      </c>
      <c r="D11" s="186"/>
      <c r="E11" s="291"/>
    </row>
    <row r="12" spans="1:5" ht="12.75">
      <c r="A12" s="309" t="s">
        <v>341</v>
      </c>
      <c r="B12" s="209"/>
      <c r="C12" s="310" t="s">
        <v>446</v>
      </c>
      <c r="D12" s="196"/>
      <c r="E12" s="196"/>
    </row>
    <row r="13" spans="1:5" ht="12.75">
      <c r="A13" s="199"/>
      <c r="B13" s="200"/>
      <c r="C13" s="232" t="s">
        <v>277</v>
      </c>
      <c r="D13" s="222"/>
      <c r="E13" s="222"/>
    </row>
    <row r="14" spans="1:5" ht="12.75">
      <c r="A14" s="244">
        <v>1000215</v>
      </c>
      <c r="B14" s="245"/>
      <c r="C14" s="255" t="s">
        <v>278</v>
      </c>
      <c r="D14" s="196"/>
      <c r="E14" s="196"/>
    </row>
    <row r="15" spans="1:5" ht="22.5">
      <c r="A15" s="244" t="s">
        <v>464</v>
      </c>
      <c r="B15" s="315" t="s">
        <v>455</v>
      </c>
      <c r="C15" s="255" t="s">
        <v>456</v>
      </c>
      <c r="D15" s="331"/>
      <c r="E15" s="331"/>
    </row>
    <row r="16" spans="1:5" ht="12.75">
      <c r="A16" s="332">
        <v>1000207</v>
      </c>
      <c r="B16" s="333"/>
      <c r="C16" s="334" t="s">
        <v>279</v>
      </c>
      <c r="D16" s="335"/>
      <c r="E16" s="335"/>
    </row>
    <row r="17" spans="1:5" ht="29.25" customHeight="1">
      <c r="A17" s="244">
        <v>1000207</v>
      </c>
      <c r="B17" s="245" t="s">
        <v>232</v>
      </c>
      <c r="C17" s="186" t="s">
        <v>465</v>
      </c>
      <c r="D17" s="196"/>
      <c r="E17" s="196"/>
    </row>
    <row r="18" spans="1:5" ht="12.75">
      <c r="A18" s="185">
        <v>1000207</v>
      </c>
      <c r="B18" s="191" t="s">
        <v>280</v>
      </c>
      <c r="C18" s="186" t="s">
        <v>281</v>
      </c>
      <c r="D18" s="331">
        <v>0</v>
      </c>
      <c r="E18" s="331">
        <v>0</v>
      </c>
    </row>
    <row r="19" spans="1:5" ht="12.75">
      <c r="A19" s="185">
        <v>1000207</v>
      </c>
      <c r="B19" s="191" t="s">
        <v>280</v>
      </c>
      <c r="C19" s="186" t="s">
        <v>282</v>
      </c>
      <c r="D19" s="331">
        <v>0</v>
      </c>
      <c r="E19" s="331">
        <v>0</v>
      </c>
    </row>
    <row r="20" spans="1:5" ht="12.75">
      <c r="A20" s="185">
        <v>1000207</v>
      </c>
      <c r="B20" s="191" t="s">
        <v>280</v>
      </c>
      <c r="C20" s="186" t="s">
        <v>283</v>
      </c>
      <c r="D20" s="331">
        <v>0</v>
      </c>
      <c r="E20" s="331">
        <v>0</v>
      </c>
    </row>
    <row r="21" spans="1:5" ht="12.75">
      <c r="A21" s="185">
        <v>1000207</v>
      </c>
      <c r="B21" s="191" t="s">
        <v>280</v>
      </c>
      <c r="C21" s="186" t="s">
        <v>284</v>
      </c>
      <c r="D21" s="331">
        <v>0</v>
      </c>
      <c r="E21" s="331">
        <v>0</v>
      </c>
    </row>
    <row r="22" spans="1:5" ht="12.75">
      <c r="A22" s="244">
        <v>1000207</v>
      </c>
      <c r="B22" s="245" t="s">
        <v>285</v>
      </c>
      <c r="C22" s="255" t="s">
        <v>286</v>
      </c>
      <c r="D22" s="196"/>
      <c r="E22" s="196"/>
    </row>
    <row r="23" spans="1:5" ht="12.75">
      <c r="A23" s="244">
        <v>1000207</v>
      </c>
      <c r="B23" s="245" t="s">
        <v>287</v>
      </c>
      <c r="C23" s="255" t="s">
        <v>288</v>
      </c>
      <c r="D23" s="196"/>
      <c r="E23" s="196"/>
    </row>
    <row r="24" spans="1:3" ht="12.75">
      <c r="A24" s="231" t="s">
        <v>466</v>
      </c>
      <c r="B24" s="262"/>
      <c r="C24" s="2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E6" sqref="E6:E33"/>
    </sheetView>
  </sheetViews>
  <sheetFormatPr defaultColWidth="9.140625" defaultRowHeight="12.75"/>
  <cols>
    <col min="1" max="1" width="9.140625" style="349" customWidth="1"/>
    <col min="2" max="2" width="9.140625" style="230" customWidth="1"/>
    <col min="3" max="3" width="53.7109375" style="172" customWidth="1"/>
    <col min="4" max="16384" width="9.140625" style="172" customWidth="1"/>
  </cols>
  <sheetData>
    <row r="1" spans="1:4" ht="15.75" customHeight="1">
      <c r="A1" s="336"/>
      <c r="B1" s="284"/>
      <c r="C1" s="171"/>
      <c r="D1" s="171"/>
    </row>
    <row r="2" spans="1:4" ht="15.75" customHeight="1">
      <c r="A2" s="336"/>
      <c r="B2" s="284" t="s">
        <v>160</v>
      </c>
      <c r="C2" s="171"/>
      <c r="D2" s="171"/>
    </row>
    <row r="3" spans="1:5" ht="12.75">
      <c r="A3" s="337"/>
      <c r="B3" s="286"/>
      <c r="C3" s="171"/>
      <c r="D3" s="171"/>
      <c r="E3" s="175" t="s">
        <v>467</v>
      </c>
    </row>
    <row r="4" spans="1:5" s="215" customFormat="1" ht="32.25" customHeight="1">
      <c r="A4" s="176" t="s">
        <v>226</v>
      </c>
      <c r="B4" s="177" t="s">
        <v>227</v>
      </c>
      <c r="C4" s="185" t="s">
        <v>228</v>
      </c>
      <c r="D4" s="178" t="s">
        <v>229</v>
      </c>
      <c r="E4" s="179" t="s">
        <v>230</v>
      </c>
    </row>
    <row r="5" spans="1:5" s="215" customFormat="1" ht="12.75" customHeight="1">
      <c r="A5" s="338"/>
      <c r="B5" s="277"/>
      <c r="C5" s="183" t="s">
        <v>468</v>
      </c>
      <c r="D5" s="183"/>
      <c r="E5" s="339"/>
    </row>
    <row r="6" spans="1:5" s="215" customFormat="1" ht="12.75" customHeight="1">
      <c r="A6" s="185">
        <v>1200039</v>
      </c>
      <c r="B6" s="177" t="s">
        <v>232</v>
      </c>
      <c r="C6" s="186" t="s">
        <v>469</v>
      </c>
      <c r="D6" s="186"/>
      <c r="E6" s="341"/>
    </row>
    <row r="7" spans="1:5" s="215" customFormat="1" ht="12.75" customHeight="1">
      <c r="A7" s="185">
        <v>1200039</v>
      </c>
      <c r="B7" s="340" t="s">
        <v>280</v>
      </c>
      <c r="C7" s="186" t="s">
        <v>470</v>
      </c>
      <c r="D7" s="267">
        <v>0</v>
      </c>
      <c r="E7" s="341">
        <v>0</v>
      </c>
    </row>
    <row r="8" spans="1:5" s="215" customFormat="1" ht="12.75" customHeight="1">
      <c r="A8" s="185">
        <v>1200047</v>
      </c>
      <c r="B8" s="177" t="s">
        <v>232</v>
      </c>
      <c r="C8" s="186" t="s">
        <v>438</v>
      </c>
      <c r="D8" s="267"/>
      <c r="E8" s="341"/>
    </row>
    <row r="9" spans="1:5" s="215" customFormat="1" ht="12.75" customHeight="1">
      <c r="A9" s="185">
        <v>1200047</v>
      </c>
      <c r="B9" s="340" t="s">
        <v>280</v>
      </c>
      <c r="C9" s="186" t="s">
        <v>471</v>
      </c>
      <c r="D9" s="267">
        <v>0</v>
      </c>
      <c r="E9" s="341">
        <v>0</v>
      </c>
    </row>
    <row r="10" spans="1:5" s="215" customFormat="1" ht="12.75" customHeight="1">
      <c r="A10" s="185" t="s">
        <v>416</v>
      </c>
      <c r="B10" s="177" t="s">
        <v>232</v>
      </c>
      <c r="C10" s="186" t="s">
        <v>440</v>
      </c>
      <c r="D10" s="267"/>
      <c r="E10" s="341"/>
    </row>
    <row r="11" spans="1:5" s="215" customFormat="1" ht="12.75" customHeight="1">
      <c r="A11" s="185" t="s">
        <v>416</v>
      </c>
      <c r="B11" s="340" t="s">
        <v>280</v>
      </c>
      <c r="C11" s="186" t="s">
        <v>472</v>
      </c>
      <c r="D11" s="267">
        <v>0</v>
      </c>
      <c r="E11" s="341">
        <v>0</v>
      </c>
    </row>
    <row r="12" spans="1:5" s="215" customFormat="1" ht="12.75" customHeight="1">
      <c r="A12" s="185">
        <v>1100064</v>
      </c>
      <c r="B12" s="177" t="s">
        <v>232</v>
      </c>
      <c r="C12" s="186" t="s">
        <v>473</v>
      </c>
      <c r="D12" s="267"/>
      <c r="E12" s="341"/>
    </row>
    <row r="13" spans="1:5" s="215" customFormat="1" ht="12.75" customHeight="1">
      <c r="A13" s="185">
        <v>1100072</v>
      </c>
      <c r="B13" s="177" t="s">
        <v>232</v>
      </c>
      <c r="C13" s="186" t="s">
        <v>474</v>
      </c>
      <c r="D13" s="267"/>
      <c r="E13" s="341"/>
    </row>
    <row r="14" spans="1:5" s="215" customFormat="1" ht="12.75" customHeight="1">
      <c r="A14" s="185">
        <v>1000017</v>
      </c>
      <c r="B14" s="177" t="s">
        <v>232</v>
      </c>
      <c r="C14" s="186" t="s">
        <v>475</v>
      </c>
      <c r="D14" s="267"/>
      <c r="E14" s="341"/>
    </row>
    <row r="15" spans="1:5" s="215" customFormat="1" ht="12.75" customHeight="1">
      <c r="A15" s="185">
        <v>1000017</v>
      </c>
      <c r="B15" s="340" t="s">
        <v>280</v>
      </c>
      <c r="C15" s="186" t="s">
        <v>476</v>
      </c>
      <c r="D15" s="267">
        <v>0</v>
      </c>
      <c r="E15" s="341">
        <v>0</v>
      </c>
    </row>
    <row r="16" spans="1:5" s="215" customFormat="1" ht="12.75" customHeight="1">
      <c r="A16" s="185">
        <v>1000025</v>
      </c>
      <c r="B16" s="177" t="s">
        <v>232</v>
      </c>
      <c r="C16" s="186" t="s">
        <v>477</v>
      </c>
      <c r="D16" s="267">
        <v>47</v>
      </c>
      <c r="E16" s="341"/>
    </row>
    <row r="17" spans="1:5" s="215" customFormat="1" ht="12.75" customHeight="1">
      <c r="A17" s="181"/>
      <c r="B17" s="200"/>
      <c r="C17" s="232" t="s">
        <v>261</v>
      </c>
      <c r="D17" s="287">
        <f>SUM(D18:D30)</f>
        <v>21257</v>
      </c>
      <c r="E17" s="287">
        <f>SUM(E18:E30)</f>
        <v>21385</v>
      </c>
    </row>
    <row r="18" spans="1:5" s="215" customFormat="1" ht="12.75" customHeight="1">
      <c r="A18" s="185">
        <v>1000074</v>
      </c>
      <c r="B18" s="177" t="s">
        <v>232</v>
      </c>
      <c r="C18" s="186" t="s">
        <v>478</v>
      </c>
      <c r="D18" s="267">
        <v>538</v>
      </c>
      <c r="E18" s="341">
        <v>530</v>
      </c>
    </row>
    <row r="19" spans="1:5" s="215" customFormat="1" ht="30" customHeight="1">
      <c r="A19" s="185">
        <v>1000074</v>
      </c>
      <c r="B19" s="340" t="s">
        <v>280</v>
      </c>
      <c r="C19" s="186" t="s">
        <v>479</v>
      </c>
      <c r="D19" s="267">
        <v>0</v>
      </c>
      <c r="E19" s="341">
        <v>0</v>
      </c>
    </row>
    <row r="20" spans="1:5" s="215" customFormat="1" ht="12.75" customHeight="1">
      <c r="A20" s="206" t="s">
        <v>262</v>
      </c>
      <c r="B20" s="177"/>
      <c r="C20" s="207" t="s">
        <v>263</v>
      </c>
      <c r="D20" s="267">
        <v>451</v>
      </c>
      <c r="E20" s="341">
        <v>450</v>
      </c>
    </row>
    <row r="21" spans="1:5" s="215" customFormat="1" ht="30.75" customHeight="1">
      <c r="A21" s="185">
        <v>1000116</v>
      </c>
      <c r="B21" s="177" t="s">
        <v>232</v>
      </c>
      <c r="C21" s="186" t="s">
        <v>480</v>
      </c>
      <c r="D21" s="267"/>
      <c r="E21" s="341"/>
    </row>
    <row r="22" spans="1:5" s="215" customFormat="1" ht="12.75" customHeight="1">
      <c r="A22" s="342" t="s">
        <v>341</v>
      </c>
      <c r="B22" s="209"/>
      <c r="C22" s="343" t="s">
        <v>446</v>
      </c>
      <c r="D22" s="267"/>
      <c r="E22" s="341"/>
    </row>
    <row r="23" spans="1:5" s="215" customFormat="1" ht="12.75" customHeight="1">
      <c r="A23" s="185">
        <v>1900026</v>
      </c>
      <c r="B23" s="177" t="s">
        <v>232</v>
      </c>
      <c r="C23" s="186" t="s">
        <v>296</v>
      </c>
      <c r="D23" s="267"/>
      <c r="E23" s="341"/>
    </row>
    <row r="24" spans="1:5" s="215" customFormat="1" ht="12.75" customHeight="1">
      <c r="A24" s="185">
        <v>1000165</v>
      </c>
      <c r="B24" s="177" t="s">
        <v>232</v>
      </c>
      <c r="C24" s="186" t="s">
        <v>481</v>
      </c>
      <c r="D24" s="267">
        <v>8221</v>
      </c>
      <c r="E24" s="341">
        <v>8300</v>
      </c>
    </row>
    <row r="25" spans="1:5" s="215" customFormat="1" ht="12.75" customHeight="1">
      <c r="A25" s="185" t="s">
        <v>443</v>
      </c>
      <c r="B25" s="177" t="s">
        <v>232</v>
      </c>
      <c r="C25" s="186" t="s">
        <v>482</v>
      </c>
      <c r="D25" s="267">
        <v>4</v>
      </c>
      <c r="E25" s="341">
        <v>5</v>
      </c>
    </row>
    <row r="26" spans="1:5" s="215" customFormat="1" ht="12.75" customHeight="1">
      <c r="A26" s="185">
        <v>1700061</v>
      </c>
      <c r="B26" s="177" t="s">
        <v>232</v>
      </c>
      <c r="C26" s="186" t="s">
        <v>483</v>
      </c>
      <c r="D26" s="202"/>
      <c r="E26" s="341"/>
    </row>
    <row r="27" spans="1:5" s="215" customFormat="1" ht="12.75" customHeight="1">
      <c r="A27" s="185">
        <v>1000124</v>
      </c>
      <c r="B27" s="177" t="s">
        <v>232</v>
      </c>
      <c r="C27" s="186" t="s">
        <v>484</v>
      </c>
      <c r="D27" s="267">
        <v>5</v>
      </c>
      <c r="E27" s="341"/>
    </row>
    <row r="28" spans="1:5" s="215" customFormat="1" ht="12.75" customHeight="1">
      <c r="A28" s="185">
        <v>1000132</v>
      </c>
      <c r="B28" s="177" t="s">
        <v>232</v>
      </c>
      <c r="C28" s="186" t="s">
        <v>485</v>
      </c>
      <c r="D28" s="267">
        <v>2853</v>
      </c>
      <c r="E28" s="341">
        <v>2900</v>
      </c>
    </row>
    <row r="29" spans="1:5" s="215" customFormat="1" ht="12.75" customHeight="1">
      <c r="A29" s="185">
        <v>1000140</v>
      </c>
      <c r="B29" s="177" t="s">
        <v>232</v>
      </c>
      <c r="C29" s="186" t="s">
        <v>486</v>
      </c>
      <c r="D29" s="267">
        <v>22</v>
      </c>
      <c r="E29" s="341"/>
    </row>
    <row r="30" spans="1:5" s="215" customFormat="1" ht="12.75" customHeight="1">
      <c r="A30" s="185">
        <v>1000173</v>
      </c>
      <c r="B30" s="177" t="s">
        <v>232</v>
      </c>
      <c r="C30" s="186" t="s">
        <v>487</v>
      </c>
      <c r="D30" s="242">
        <v>9163</v>
      </c>
      <c r="E30" s="341">
        <v>9200</v>
      </c>
    </row>
    <row r="31" spans="1:5" s="215" customFormat="1" ht="12.75" customHeight="1">
      <c r="A31" s="181">
        <v>1000215</v>
      </c>
      <c r="B31" s="182" t="s">
        <v>232</v>
      </c>
      <c r="C31" s="183" t="s">
        <v>488</v>
      </c>
      <c r="D31" s="344"/>
      <c r="E31" s="569"/>
    </row>
    <row r="32" spans="1:5" s="215" customFormat="1" ht="12.75" customHeight="1">
      <c r="A32" s="186"/>
      <c r="B32" s="186"/>
      <c r="C32" s="345" t="s">
        <v>489</v>
      </c>
      <c r="D32" s="346">
        <v>1087</v>
      </c>
      <c r="E32" s="570">
        <v>1100</v>
      </c>
    </row>
    <row r="33" spans="1:5" s="215" customFormat="1" ht="12.75" customHeight="1">
      <c r="A33" s="186"/>
      <c r="B33" s="186"/>
      <c r="C33" s="345" t="s">
        <v>490</v>
      </c>
      <c r="D33" s="346"/>
      <c r="E33" s="570"/>
    </row>
    <row r="50" spans="1:4" ht="12.75">
      <c r="A50" s="348"/>
      <c r="B50" s="321"/>
      <c r="C50" s="320"/>
      <c r="D50" s="320"/>
    </row>
    <row r="51" spans="1:4" ht="12.75">
      <c r="A51" s="348"/>
      <c r="B51" s="321"/>
      <c r="C51" s="320"/>
      <c r="D51" s="320"/>
    </row>
    <row r="52" spans="1:4" ht="12.75">
      <c r="A52" s="257"/>
      <c r="B52" s="322"/>
      <c r="C52" s="323"/>
      <c r="D52" s="323"/>
    </row>
    <row r="53" spans="1:4" ht="12.75">
      <c r="A53" s="348"/>
      <c r="B53" s="321"/>
      <c r="C53" s="320"/>
      <c r="D53" s="320"/>
    </row>
    <row r="54" spans="1:4" ht="12.75">
      <c r="A54" s="348"/>
      <c r="B54" s="321"/>
      <c r="C54" s="324"/>
      <c r="D54" s="324"/>
    </row>
    <row r="55" spans="3:4" ht="12.75">
      <c r="C55" s="325"/>
      <c r="D55" s="325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D39" sqref="D39:E39"/>
    </sheetView>
  </sheetViews>
  <sheetFormatPr defaultColWidth="9.140625" defaultRowHeight="12.75"/>
  <cols>
    <col min="1" max="1" width="9.140625" style="349" customWidth="1"/>
    <col min="2" max="2" width="9.140625" style="230" customWidth="1"/>
    <col min="3" max="3" width="53.7109375" style="172" customWidth="1"/>
    <col min="4" max="16384" width="9.140625" style="172" customWidth="1"/>
  </cols>
  <sheetData>
    <row r="1" spans="1:4" ht="15.75" customHeight="1">
      <c r="A1" s="336"/>
      <c r="B1" s="284"/>
      <c r="C1" s="171"/>
      <c r="D1" s="171"/>
    </row>
    <row r="2" spans="1:4" ht="15.75" customHeight="1">
      <c r="A2" s="336"/>
      <c r="B2" s="284" t="s">
        <v>491</v>
      </c>
      <c r="C2" s="171"/>
      <c r="D2" s="171"/>
    </row>
    <row r="3" spans="1:4" ht="15.75" customHeight="1">
      <c r="A3" s="336"/>
      <c r="B3" s="284" t="s">
        <v>163</v>
      </c>
      <c r="C3" s="171"/>
      <c r="D3" s="171"/>
    </row>
    <row r="4" spans="1:5" ht="12.75">
      <c r="A4" s="337"/>
      <c r="B4" s="286"/>
      <c r="C4" s="171"/>
      <c r="D4" s="171"/>
      <c r="E4" s="175" t="s">
        <v>492</v>
      </c>
    </row>
    <row r="5" spans="1:5" s="215" customFormat="1" ht="32.25" customHeight="1">
      <c r="A5" s="176" t="s">
        <v>226</v>
      </c>
      <c r="B5" s="177" t="s">
        <v>227</v>
      </c>
      <c r="C5" s="185" t="s">
        <v>228</v>
      </c>
      <c r="D5" s="178" t="s">
        <v>229</v>
      </c>
      <c r="E5" s="179" t="s">
        <v>230</v>
      </c>
    </row>
    <row r="6" spans="1:5" s="215" customFormat="1" ht="12.75" customHeight="1">
      <c r="A6" s="338"/>
      <c r="B6" s="277"/>
      <c r="C6" s="183" t="s">
        <v>468</v>
      </c>
      <c r="D6" s="183"/>
      <c r="E6" s="339"/>
    </row>
    <row r="7" spans="1:5" s="215" customFormat="1" ht="12.75" customHeight="1">
      <c r="A7" s="350"/>
      <c r="B7" s="244"/>
      <c r="C7" s="242" t="s">
        <v>493</v>
      </c>
      <c r="D7" s="190"/>
      <c r="E7" s="291"/>
    </row>
    <row r="8" spans="1:5" s="215" customFormat="1" ht="12.75" customHeight="1">
      <c r="A8" s="185">
        <v>1200039</v>
      </c>
      <c r="B8" s="185"/>
      <c r="C8" s="242" t="s">
        <v>469</v>
      </c>
      <c r="D8" s="186"/>
      <c r="E8" s="291"/>
    </row>
    <row r="9" spans="1:5" s="215" customFormat="1" ht="12.75" customHeight="1">
      <c r="A9" s="185">
        <v>1200039</v>
      </c>
      <c r="B9" s="340" t="s">
        <v>280</v>
      </c>
      <c r="C9" s="242" t="s">
        <v>470</v>
      </c>
      <c r="D9" s="267">
        <v>0</v>
      </c>
      <c r="E9" s="341">
        <v>0</v>
      </c>
    </row>
    <row r="10" spans="1:5" s="215" customFormat="1" ht="12.75" customHeight="1">
      <c r="A10" s="185">
        <v>1200047</v>
      </c>
      <c r="B10" s="185"/>
      <c r="C10" s="242" t="s">
        <v>438</v>
      </c>
      <c r="D10" s="267"/>
      <c r="E10" s="341"/>
    </row>
    <row r="11" spans="1:5" s="215" customFormat="1" ht="12.75" customHeight="1">
      <c r="A11" s="185">
        <v>1200047</v>
      </c>
      <c r="B11" s="340" t="s">
        <v>280</v>
      </c>
      <c r="C11" s="242" t="s">
        <v>471</v>
      </c>
      <c r="D11" s="267">
        <v>0</v>
      </c>
      <c r="E11" s="341">
        <v>0</v>
      </c>
    </row>
    <row r="12" spans="1:5" s="215" customFormat="1" ht="12.75" customHeight="1">
      <c r="A12" s="185" t="s">
        <v>416</v>
      </c>
      <c r="B12" s="177"/>
      <c r="C12" s="186" t="s">
        <v>440</v>
      </c>
      <c r="D12" s="267"/>
      <c r="E12" s="341"/>
    </row>
    <row r="13" spans="1:5" s="215" customFormat="1" ht="12.75" customHeight="1">
      <c r="A13" s="185" t="s">
        <v>416</v>
      </c>
      <c r="B13" s="340" t="s">
        <v>280</v>
      </c>
      <c r="C13" s="186" t="s">
        <v>472</v>
      </c>
      <c r="D13" s="267">
        <v>0</v>
      </c>
      <c r="E13" s="341">
        <v>0</v>
      </c>
    </row>
    <row r="14" spans="1:5" s="215" customFormat="1" ht="12.75" customHeight="1">
      <c r="A14" s="185">
        <v>1000017</v>
      </c>
      <c r="B14" s="185"/>
      <c r="C14" s="242" t="s">
        <v>475</v>
      </c>
      <c r="D14" s="186"/>
      <c r="E14" s="291"/>
    </row>
    <row r="15" spans="1:5" s="215" customFormat="1" ht="12.75" customHeight="1">
      <c r="A15" s="185">
        <v>1000025</v>
      </c>
      <c r="B15" s="185"/>
      <c r="C15" s="242" t="s">
        <v>477</v>
      </c>
      <c r="D15" s="186"/>
      <c r="E15" s="291"/>
    </row>
    <row r="16" spans="1:5" s="215" customFormat="1" ht="12.75" customHeight="1">
      <c r="A16" s="199"/>
      <c r="B16" s="199"/>
      <c r="C16" s="232" t="s">
        <v>261</v>
      </c>
      <c r="D16" s="351"/>
      <c r="E16" s="339"/>
    </row>
    <row r="17" spans="1:5" s="215" customFormat="1" ht="12.75" customHeight="1">
      <c r="A17" s="185">
        <v>1000074</v>
      </c>
      <c r="B17" s="185"/>
      <c r="C17" s="242" t="s">
        <v>478</v>
      </c>
      <c r="D17" s="190"/>
      <c r="E17" s="291"/>
    </row>
    <row r="18" spans="1:5" s="215" customFormat="1" ht="30.75" customHeight="1">
      <c r="A18" s="185">
        <v>1000074</v>
      </c>
      <c r="B18" s="340" t="s">
        <v>280</v>
      </c>
      <c r="C18" s="242" t="s">
        <v>479</v>
      </c>
      <c r="D18" s="267">
        <v>0</v>
      </c>
      <c r="E18" s="341">
        <v>0</v>
      </c>
    </row>
    <row r="19" spans="1:5" s="215" customFormat="1" ht="12.75" customHeight="1">
      <c r="A19" s="240" t="s">
        <v>262</v>
      </c>
      <c r="B19" s="177"/>
      <c r="C19" s="241" t="s">
        <v>263</v>
      </c>
      <c r="D19" s="190"/>
      <c r="E19" s="291"/>
    </row>
    <row r="20" spans="1:5" s="215" customFormat="1" ht="31.5" customHeight="1">
      <c r="A20" s="185">
        <v>1000116</v>
      </c>
      <c r="B20" s="185"/>
      <c r="C20" s="242" t="s">
        <v>480</v>
      </c>
      <c r="D20" s="190"/>
      <c r="E20" s="291"/>
    </row>
    <row r="21" spans="1:5" s="215" customFormat="1" ht="12.75" customHeight="1">
      <c r="A21" s="309" t="s">
        <v>341</v>
      </c>
      <c r="B21" s="209"/>
      <c r="C21" s="310" t="s">
        <v>446</v>
      </c>
      <c r="D21" s="210"/>
      <c r="E21" s="352"/>
    </row>
    <row r="22" spans="1:5" s="215" customFormat="1" ht="12.75" customHeight="1">
      <c r="A22" s="185">
        <v>1900026</v>
      </c>
      <c r="B22" s="185"/>
      <c r="C22" s="242" t="s">
        <v>296</v>
      </c>
      <c r="D22" s="186"/>
      <c r="E22" s="291"/>
    </row>
    <row r="23" spans="1:5" s="215" customFormat="1" ht="12.75" customHeight="1">
      <c r="A23" s="185">
        <v>1900034</v>
      </c>
      <c r="B23" s="185"/>
      <c r="C23" s="242" t="s">
        <v>297</v>
      </c>
      <c r="D23" s="190"/>
      <c r="E23" s="291"/>
    </row>
    <row r="24" spans="1:5" s="215" customFormat="1" ht="12.75" customHeight="1">
      <c r="A24" s="185">
        <v>1900042</v>
      </c>
      <c r="B24" s="185"/>
      <c r="C24" s="242" t="s">
        <v>298</v>
      </c>
      <c r="D24" s="353"/>
      <c r="E24" s="291"/>
    </row>
    <row r="25" spans="1:5" s="215" customFormat="1" ht="12.75" customHeight="1">
      <c r="A25" s="185"/>
      <c r="B25" s="185"/>
      <c r="C25" s="242" t="s">
        <v>494</v>
      </c>
      <c r="D25" s="186"/>
      <c r="E25" s="291"/>
    </row>
    <row r="26" spans="1:5" s="215" customFormat="1" ht="12.75" customHeight="1">
      <c r="A26" s="185"/>
      <c r="B26" s="185"/>
      <c r="C26" s="242" t="s">
        <v>495</v>
      </c>
      <c r="D26" s="186"/>
      <c r="E26" s="291"/>
    </row>
    <row r="27" spans="1:5" s="215" customFormat="1" ht="12.75" customHeight="1">
      <c r="A27" s="185"/>
      <c r="B27" s="185"/>
      <c r="C27" s="242" t="s">
        <v>496</v>
      </c>
      <c r="D27" s="186"/>
      <c r="E27" s="291"/>
    </row>
    <row r="28" spans="1:5" s="215" customFormat="1" ht="12.75" customHeight="1">
      <c r="A28" s="185"/>
      <c r="B28" s="185"/>
      <c r="C28" s="242" t="s">
        <v>497</v>
      </c>
      <c r="D28" s="242"/>
      <c r="E28" s="291"/>
    </row>
    <row r="29" spans="1:5" ht="12.75" customHeight="1">
      <c r="A29" s="185">
        <v>1000165</v>
      </c>
      <c r="B29" s="185"/>
      <c r="C29" s="242" t="s">
        <v>481</v>
      </c>
      <c r="D29" s="242"/>
      <c r="E29" s="291"/>
    </row>
    <row r="30" spans="1:5" ht="12.75" customHeight="1">
      <c r="A30" s="185" t="s">
        <v>443</v>
      </c>
      <c r="B30" s="245"/>
      <c r="C30" s="186" t="s">
        <v>482</v>
      </c>
      <c r="D30" s="242"/>
      <c r="E30" s="291"/>
    </row>
    <row r="31" spans="1:5" ht="25.5">
      <c r="A31" s="185">
        <v>1700061</v>
      </c>
      <c r="B31" s="185"/>
      <c r="C31" s="242" t="s">
        <v>483</v>
      </c>
      <c r="D31" s="242"/>
      <c r="E31" s="291"/>
    </row>
    <row r="32" spans="1:5" ht="25.5">
      <c r="A32" s="185">
        <v>1000124</v>
      </c>
      <c r="B32" s="185"/>
      <c r="C32" s="242" t="s">
        <v>484</v>
      </c>
      <c r="D32" s="242"/>
      <c r="E32" s="291"/>
    </row>
    <row r="33" spans="1:5" ht="25.5">
      <c r="A33" s="185">
        <v>1000132</v>
      </c>
      <c r="B33" s="185"/>
      <c r="C33" s="242" t="s">
        <v>498</v>
      </c>
      <c r="D33" s="196"/>
      <c r="E33" s="196"/>
    </row>
    <row r="34" spans="1:5" ht="12.75">
      <c r="A34" s="185">
        <v>1000140</v>
      </c>
      <c r="B34" s="185"/>
      <c r="C34" s="242" t="s">
        <v>486</v>
      </c>
      <c r="D34" s="196"/>
      <c r="E34" s="196"/>
    </row>
    <row r="35" spans="1:5" ht="12.75">
      <c r="A35" s="185">
        <v>1000173</v>
      </c>
      <c r="B35" s="185"/>
      <c r="C35" s="242" t="s">
        <v>487</v>
      </c>
      <c r="D35" s="196"/>
      <c r="E35" s="196"/>
    </row>
    <row r="36" spans="1:5" ht="12.75">
      <c r="A36" s="181">
        <v>1000215</v>
      </c>
      <c r="B36" s="181"/>
      <c r="C36" s="308" t="s">
        <v>488</v>
      </c>
      <c r="D36" s="222"/>
      <c r="E36" s="222"/>
    </row>
    <row r="37" spans="1:5" ht="12.75">
      <c r="A37" s="350"/>
      <c r="B37" s="244"/>
      <c r="C37" s="345" t="s">
        <v>489</v>
      </c>
      <c r="D37" s="346"/>
      <c r="E37" s="347"/>
    </row>
    <row r="38" spans="1:5" ht="12.75">
      <c r="A38" s="350"/>
      <c r="B38" s="244"/>
      <c r="C38" s="345" t="s">
        <v>490</v>
      </c>
      <c r="D38" s="346"/>
      <c r="E38" s="347"/>
    </row>
    <row r="39" spans="1:2" ht="12.75">
      <c r="A39" s="354"/>
      <c r="B39" s="262" t="s">
        <v>499</v>
      </c>
    </row>
    <row r="40" spans="1:3" ht="12.75">
      <c r="A40" s="355"/>
      <c r="B40" s="262" t="s">
        <v>500</v>
      </c>
      <c r="C40" s="231"/>
    </row>
    <row r="41" spans="1:3" ht="12.75">
      <c r="A41" s="355"/>
      <c r="B41" s="262"/>
      <c r="C41" s="231"/>
    </row>
    <row r="46" spans="1:4" ht="12.75">
      <c r="A46" s="348"/>
      <c r="B46" s="321"/>
      <c r="C46" s="320"/>
      <c r="D46" s="356"/>
    </row>
    <row r="47" spans="1:4" ht="12.75">
      <c r="A47" s="348"/>
      <c r="B47" s="321"/>
      <c r="C47" s="320"/>
      <c r="D47" s="320"/>
    </row>
    <row r="48" spans="1:4" ht="12.75">
      <c r="A48" s="257"/>
      <c r="B48" s="322"/>
      <c r="C48" s="323"/>
      <c r="D48" s="323"/>
    </row>
    <row r="49" spans="1:4" ht="12.75">
      <c r="A49" s="348"/>
      <c r="B49" s="321"/>
      <c r="C49" s="320"/>
      <c r="D49" s="320"/>
    </row>
    <row r="50" spans="1:4" ht="12.75">
      <c r="A50" s="348"/>
      <c r="B50" s="321"/>
      <c r="C50" s="324"/>
      <c r="D50" s="324"/>
    </row>
    <row r="51" spans="3:4" ht="12.75">
      <c r="C51" s="325"/>
      <c r="D51" s="325"/>
    </row>
  </sheetData>
  <sheetProtection/>
  <printOptions/>
  <pageMargins left="0.7" right="0.7" top="0.75" bottom="0.75" header="0.3" footer="0.3"/>
  <pageSetup horizontalDpi="600" verticalDpi="600" orientation="portrait" paperSize="9" scale="97" r:id="rId1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4">
      <selection activeCell="E36" sqref="E36"/>
    </sheetView>
  </sheetViews>
  <sheetFormatPr defaultColWidth="9.140625" defaultRowHeight="12.75"/>
  <cols>
    <col min="1" max="1" width="9.140625" style="249" customWidth="1"/>
    <col min="2" max="2" width="9.140625" style="258" customWidth="1"/>
    <col min="3" max="3" width="49.140625" style="249" customWidth="1"/>
    <col min="4" max="16384" width="9.140625" style="249" customWidth="1"/>
  </cols>
  <sheetData>
    <row r="1" spans="1:5" ht="15.75" customHeight="1">
      <c r="A1" s="283" t="s">
        <v>164</v>
      </c>
      <c r="B1" s="284"/>
      <c r="C1" s="171"/>
      <c r="D1" s="357"/>
      <c r="E1" s="357"/>
    </row>
    <row r="2" spans="1:5" ht="15.75" customHeight="1">
      <c r="A2" s="283"/>
      <c r="B2" s="284"/>
      <c r="C2" s="171"/>
      <c r="D2" s="358"/>
      <c r="E2" s="357"/>
    </row>
    <row r="3" spans="1:5" ht="15.75" customHeight="1">
      <c r="A3" s="359"/>
      <c r="B3" s="360"/>
      <c r="C3" s="171"/>
      <c r="D3" s="357"/>
      <c r="E3" s="175" t="s">
        <v>501</v>
      </c>
    </row>
    <row r="4" spans="1:5" ht="31.5" customHeight="1">
      <c r="A4" s="185" t="s">
        <v>226</v>
      </c>
      <c r="B4" s="177" t="s">
        <v>227</v>
      </c>
      <c r="C4" s="185" t="s">
        <v>228</v>
      </c>
      <c r="D4" s="178" t="s">
        <v>229</v>
      </c>
      <c r="E4" s="179" t="s">
        <v>230</v>
      </c>
    </row>
    <row r="5" spans="1:5" ht="12.75" customHeight="1">
      <c r="A5" s="199"/>
      <c r="B5" s="200"/>
      <c r="C5" s="183" t="s">
        <v>468</v>
      </c>
      <c r="D5" s="287">
        <f>SUM(D6:D8)</f>
        <v>11527</v>
      </c>
      <c r="E5" s="287">
        <f>SUM(E6:E8)</f>
        <v>11600</v>
      </c>
    </row>
    <row r="6" spans="1:5" ht="15.75" customHeight="1">
      <c r="A6" s="185" t="s">
        <v>256</v>
      </c>
      <c r="B6" s="177"/>
      <c r="C6" s="186" t="s">
        <v>502</v>
      </c>
      <c r="D6" s="361">
        <v>2508</v>
      </c>
      <c r="E6" s="361">
        <v>2500</v>
      </c>
    </row>
    <row r="7" spans="1:5" ht="15.75" customHeight="1">
      <c r="A7" s="185">
        <v>1100064</v>
      </c>
      <c r="B7" s="177"/>
      <c r="C7" s="186" t="s">
        <v>503</v>
      </c>
      <c r="D7" s="361">
        <v>1073</v>
      </c>
      <c r="E7" s="361">
        <v>1100</v>
      </c>
    </row>
    <row r="8" spans="1:5" ht="15.75" customHeight="1">
      <c r="A8" s="185">
        <v>1200039</v>
      </c>
      <c r="B8" s="177"/>
      <c r="C8" s="186" t="s">
        <v>469</v>
      </c>
      <c r="D8" s="361">
        <v>7946</v>
      </c>
      <c r="E8" s="361">
        <v>8000</v>
      </c>
    </row>
    <row r="9" spans="1:5" ht="15.75" customHeight="1">
      <c r="A9" s="199"/>
      <c r="B9" s="200"/>
      <c r="C9" s="232" t="s">
        <v>261</v>
      </c>
      <c r="D9" s="184">
        <f>SUM(D10:D31)</f>
        <v>23146</v>
      </c>
      <c r="E9" s="184">
        <f>SUM(E10:E31)</f>
        <v>23150</v>
      </c>
    </row>
    <row r="10" spans="1:5" ht="15.75" customHeight="1">
      <c r="A10" s="309" t="s">
        <v>341</v>
      </c>
      <c r="B10" s="209"/>
      <c r="C10" s="310" t="s">
        <v>504</v>
      </c>
      <c r="D10" s="361">
        <v>507</v>
      </c>
      <c r="E10" s="361">
        <v>500</v>
      </c>
    </row>
    <row r="11" spans="1:5" ht="15.75" customHeight="1">
      <c r="A11" s="208">
        <v>1500024</v>
      </c>
      <c r="B11" s="209"/>
      <c r="C11" s="210" t="s">
        <v>505</v>
      </c>
      <c r="D11" s="361">
        <v>291</v>
      </c>
      <c r="E11" s="361">
        <v>300</v>
      </c>
    </row>
    <row r="12" spans="1:5" ht="15.75" customHeight="1">
      <c r="A12" s="362">
        <v>1000272</v>
      </c>
      <c r="B12" s="363"/>
      <c r="C12" s="210" t="s">
        <v>445</v>
      </c>
      <c r="D12" s="361"/>
      <c r="E12" s="361"/>
    </row>
    <row r="13" spans="1:5" ht="15.75" customHeight="1">
      <c r="A13" s="240" t="s">
        <v>262</v>
      </c>
      <c r="B13" s="177"/>
      <c r="C13" s="241" t="s">
        <v>263</v>
      </c>
      <c r="D13" s="361"/>
      <c r="E13" s="361"/>
    </row>
    <row r="14" spans="1:5" ht="12.75" customHeight="1">
      <c r="A14" s="208">
        <v>1000116</v>
      </c>
      <c r="B14" s="209"/>
      <c r="C14" s="210" t="s">
        <v>275</v>
      </c>
      <c r="D14" s="361">
        <v>2971</v>
      </c>
      <c r="E14" s="361">
        <v>2970</v>
      </c>
    </row>
    <row r="15" spans="1:5" ht="15.75" customHeight="1">
      <c r="A15" s="185">
        <v>1000124</v>
      </c>
      <c r="B15" s="177"/>
      <c r="C15" s="186" t="s">
        <v>506</v>
      </c>
      <c r="D15" s="361">
        <v>173</v>
      </c>
      <c r="E15" s="361">
        <v>170</v>
      </c>
    </row>
    <row r="16" spans="1:5" ht="15" customHeight="1">
      <c r="A16" s="185" t="s">
        <v>265</v>
      </c>
      <c r="B16" s="177"/>
      <c r="C16" s="186" t="s">
        <v>507</v>
      </c>
      <c r="D16" s="361">
        <v>1440</v>
      </c>
      <c r="E16" s="361">
        <v>1440</v>
      </c>
    </row>
    <row r="17" spans="1:5" ht="15.75" customHeight="1">
      <c r="A17" s="185" t="s">
        <v>267</v>
      </c>
      <c r="B17" s="177"/>
      <c r="C17" s="186" t="s">
        <v>268</v>
      </c>
      <c r="D17" s="361">
        <v>304</v>
      </c>
      <c r="E17" s="361">
        <v>300</v>
      </c>
    </row>
    <row r="18" spans="1:5" ht="15.75" customHeight="1">
      <c r="A18" s="185">
        <v>1000157</v>
      </c>
      <c r="B18" s="177"/>
      <c r="C18" s="186" t="s">
        <v>270</v>
      </c>
      <c r="D18" s="361">
        <v>323</v>
      </c>
      <c r="E18" s="361">
        <v>320</v>
      </c>
    </row>
    <row r="19" spans="1:5" ht="15.75" customHeight="1">
      <c r="A19" s="185">
        <v>1000165</v>
      </c>
      <c r="B19" s="177"/>
      <c r="C19" s="186" t="s">
        <v>272</v>
      </c>
      <c r="D19" s="361">
        <v>14885</v>
      </c>
      <c r="E19" s="361">
        <v>14900</v>
      </c>
    </row>
    <row r="20" spans="1:5" ht="15.75" customHeight="1">
      <c r="A20" s="185" t="s">
        <v>273</v>
      </c>
      <c r="B20" s="177"/>
      <c r="C20" s="186" t="s">
        <v>274</v>
      </c>
      <c r="D20" s="361">
        <v>1662</v>
      </c>
      <c r="E20" s="361">
        <v>1670</v>
      </c>
    </row>
    <row r="21" spans="1:5" ht="15.75" customHeight="1">
      <c r="A21" s="185" t="s">
        <v>443</v>
      </c>
      <c r="B21" s="177"/>
      <c r="C21" s="186" t="s">
        <v>482</v>
      </c>
      <c r="D21" s="361">
        <v>268</v>
      </c>
      <c r="E21" s="361">
        <v>270</v>
      </c>
    </row>
    <row r="22" spans="1:5" ht="15.75" customHeight="1">
      <c r="A22" s="185">
        <v>1700087</v>
      </c>
      <c r="B22" s="177"/>
      <c r="C22" s="186" t="s">
        <v>508</v>
      </c>
      <c r="D22" s="361">
        <v>6</v>
      </c>
      <c r="E22" s="361">
        <v>10</v>
      </c>
    </row>
    <row r="23" spans="1:5" ht="15.75" customHeight="1">
      <c r="A23" s="185">
        <v>1700061</v>
      </c>
      <c r="B23" s="177"/>
      <c r="C23" s="186" t="s">
        <v>509</v>
      </c>
      <c r="D23" s="361">
        <v>31</v>
      </c>
      <c r="E23" s="361">
        <v>30</v>
      </c>
    </row>
    <row r="24" spans="1:5" ht="15.75" customHeight="1">
      <c r="A24" s="185">
        <v>1700079</v>
      </c>
      <c r="B24" s="177"/>
      <c r="C24" s="186" t="s">
        <v>510</v>
      </c>
      <c r="D24" s="361"/>
      <c r="E24" s="361"/>
    </row>
    <row r="25" spans="1:5" ht="15.75" customHeight="1">
      <c r="A25" s="185">
        <v>1700095</v>
      </c>
      <c r="B25" s="177"/>
      <c r="C25" s="186" t="s">
        <v>511</v>
      </c>
      <c r="D25" s="361">
        <v>4</v>
      </c>
      <c r="E25" s="361"/>
    </row>
    <row r="26" spans="1:5" ht="15.75" customHeight="1">
      <c r="A26" s="185">
        <v>1700103</v>
      </c>
      <c r="B26" s="177"/>
      <c r="C26" s="186" t="s">
        <v>512</v>
      </c>
      <c r="D26" s="361">
        <v>9</v>
      </c>
      <c r="E26" s="361">
        <v>10</v>
      </c>
    </row>
    <row r="27" spans="1:13" ht="15.75" customHeight="1">
      <c r="A27" s="185">
        <v>1600097</v>
      </c>
      <c r="B27" s="177"/>
      <c r="C27" s="186" t="s">
        <v>513</v>
      </c>
      <c r="D27" s="361">
        <v>54</v>
      </c>
      <c r="E27" s="361">
        <v>50</v>
      </c>
      <c r="M27" s="261"/>
    </row>
    <row r="28" spans="1:5" ht="15.75" customHeight="1">
      <c r="A28" s="364" t="s">
        <v>514</v>
      </c>
      <c r="B28" s="238"/>
      <c r="C28" s="186" t="s">
        <v>515</v>
      </c>
      <c r="D28" s="361">
        <v>183</v>
      </c>
      <c r="E28" s="361">
        <v>180</v>
      </c>
    </row>
    <row r="29" spans="1:5" ht="15.75" customHeight="1">
      <c r="A29" s="364" t="s">
        <v>516</v>
      </c>
      <c r="B29" s="238"/>
      <c r="C29" s="186" t="s">
        <v>517</v>
      </c>
      <c r="D29" s="361">
        <v>35</v>
      </c>
      <c r="E29" s="361">
        <v>30</v>
      </c>
    </row>
    <row r="30" spans="1:5" ht="15.75" customHeight="1">
      <c r="A30" s="364" t="s">
        <v>518</v>
      </c>
      <c r="B30" s="238"/>
      <c r="C30" s="186" t="s">
        <v>519</v>
      </c>
      <c r="D30" s="361"/>
      <c r="E30" s="361"/>
    </row>
    <row r="31" spans="1:5" ht="15.75" customHeight="1">
      <c r="A31" s="364">
        <v>1300177</v>
      </c>
      <c r="B31" s="238"/>
      <c r="C31" s="186" t="s">
        <v>399</v>
      </c>
      <c r="D31" s="361"/>
      <c r="E31" s="361"/>
    </row>
    <row r="32" spans="1:5" ht="15.75" customHeight="1">
      <c r="A32"/>
      <c r="B32"/>
      <c r="C32"/>
      <c r="D32"/>
      <c r="E32"/>
    </row>
    <row r="33" spans="1:5" ht="19.5" customHeight="1">
      <c r="A33" s="319" t="s">
        <v>520</v>
      </c>
      <c r="B33" s="365"/>
      <c r="C33" s="366"/>
      <c r="E33" s="175" t="s">
        <v>521</v>
      </c>
    </row>
    <row r="34" spans="1:5" ht="29.25" customHeight="1">
      <c r="A34" s="176" t="s">
        <v>226</v>
      </c>
      <c r="B34" s="177" t="s">
        <v>227</v>
      </c>
      <c r="C34" s="185" t="s">
        <v>228</v>
      </c>
      <c r="D34" s="208" t="s">
        <v>229</v>
      </c>
      <c r="E34" s="208" t="s">
        <v>522</v>
      </c>
    </row>
    <row r="35" spans="1:5" ht="30" customHeight="1">
      <c r="A35" s="185">
        <v>1000231</v>
      </c>
      <c r="B35" s="177"/>
      <c r="C35" s="234" t="s">
        <v>523</v>
      </c>
      <c r="D35" s="256">
        <v>319671</v>
      </c>
      <c r="E35" s="256">
        <v>319700</v>
      </c>
    </row>
    <row r="36" spans="1:5" ht="25.5" customHeight="1">
      <c r="A36" s="185">
        <v>1000231</v>
      </c>
      <c r="B36" s="177" t="s">
        <v>524</v>
      </c>
      <c r="C36" s="234" t="s">
        <v>525</v>
      </c>
      <c r="D36" s="256">
        <v>64668</v>
      </c>
      <c r="E36" s="256">
        <v>64700</v>
      </c>
    </row>
    <row r="37" spans="1:3" ht="30.75" customHeight="1">
      <c r="A37" s="367"/>
      <c r="B37" s="368"/>
      <c r="C37" s="369"/>
    </row>
    <row r="38" spans="1:5" ht="27.75" customHeight="1">
      <c r="A38" s="367">
        <v>1200047</v>
      </c>
      <c r="B38" s="368"/>
      <c r="C38" s="369"/>
      <c r="D38" s="250">
        <v>2</v>
      </c>
      <c r="E38" s="250"/>
    </row>
    <row r="39" spans="1:5" ht="28.5" customHeight="1">
      <c r="A39" s="370"/>
      <c r="B39" s="371"/>
      <c r="C39" s="250"/>
      <c r="D39" s="250"/>
      <c r="E39" s="250"/>
    </row>
    <row r="40" spans="1:5" ht="13.5" customHeight="1">
      <c r="A40" s="257"/>
      <c r="B40" s="322"/>
      <c r="C40" s="366"/>
      <c r="D40" s="250"/>
      <c r="E40" s="250"/>
    </row>
    <row r="41" spans="1:5" ht="16.5" customHeight="1">
      <c r="A41" s="250"/>
      <c r="B41" s="372"/>
      <c r="C41" s="250"/>
      <c r="D41" s="250"/>
      <c r="E41" s="250"/>
    </row>
    <row r="42" spans="1:5" ht="12.75">
      <c r="A42" s="373"/>
      <c r="B42" s="374"/>
      <c r="C42" s="375"/>
      <c r="D42" s="250"/>
      <c r="E42" s="250"/>
    </row>
    <row r="43" spans="1:5" ht="12.75">
      <c r="A43" s="376"/>
      <c r="B43" s="377"/>
      <c r="C43" s="375"/>
      <c r="D43" s="250"/>
      <c r="E43" s="250"/>
    </row>
    <row r="44" spans="1:5" ht="12.75">
      <c r="A44" s="376"/>
      <c r="B44" s="377"/>
      <c r="C44" s="375"/>
      <c r="D44" s="250"/>
      <c r="E44" s="250"/>
    </row>
    <row r="45" spans="1:5" ht="12.75">
      <c r="A45" s="250"/>
      <c r="B45" s="372"/>
      <c r="C45" s="250"/>
      <c r="D45" s="250"/>
      <c r="E45" s="250"/>
    </row>
    <row r="46" spans="1:5" ht="12.75">
      <c r="A46" s="250"/>
      <c r="B46" s="372"/>
      <c r="C46" s="250"/>
      <c r="D46" s="250"/>
      <c r="E46" s="250"/>
    </row>
    <row r="47" spans="1:5" ht="12.75">
      <c r="A47" s="378"/>
      <c r="B47" s="379"/>
      <c r="C47" s="378"/>
      <c r="D47" s="378"/>
      <c r="E47" s="378"/>
    </row>
    <row r="48" spans="1:5" ht="12.75">
      <c r="A48" s="378"/>
      <c r="B48" s="379"/>
      <c r="C48" s="378"/>
      <c r="D48" s="378"/>
      <c r="E48" s="378"/>
    </row>
    <row r="49" spans="1:5" ht="12.75">
      <c r="A49" s="378"/>
      <c r="B49" s="379"/>
      <c r="C49" s="378"/>
      <c r="D49" s="378"/>
      <c r="E49" s="378"/>
    </row>
    <row r="50" spans="1:6" ht="12.75">
      <c r="A50" s="250"/>
      <c r="B50" s="372"/>
      <c r="C50" s="250"/>
      <c r="D50" s="250"/>
      <c r="E50" s="250"/>
      <c r="F50" s="380"/>
    </row>
    <row r="51" spans="1:6" ht="12.75">
      <c r="A51" s="257"/>
      <c r="B51" s="322"/>
      <c r="C51" s="218"/>
      <c r="D51" s="250"/>
      <c r="E51" s="250"/>
      <c r="F51" s="380"/>
    </row>
    <row r="52" spans="1:6" ht="12.75">
      <c r="A52" s="250"/>
      <c r="B52" s="372"/>
      <c r="C52" s="250"/>
      <c r="D52" s="250"/>
      <c r="E52" s="250"/>
      <c r="F52" s="380"/>
    </row>
    <row r="53" spans="1:5" ht="12.75">
      <c r="A53" s="250"/>
      <c r="B53" s="372"/>
      <c r="C53" s="250"/>
      <c r="D53" s="250"/>
      <c r="E53" s="250"/>
    </row>
    <row r="54" spans="1:5" ht="12.75">
      <c r="A54" s="250"/>
      <c r="B54" s="372"/>
      <c r="C54" s="250"/>
      <c r="D54" s="250"/>
      <c r="E54" s="250"/>
    </row>
    <row r="55" spans="1:5" ht="12.75">
      <c r="A55" s="250"/>
      <c r="B55" s="372"/>
      <c r="C55" s="250"/>
      <c r="D55" s="250"/>
      <c r="E55" s="250"/>
    </row>
    <row r="56" spans="1:5" ht="12.75">
      <c r="A56" s="250"/>
      <c r="B56" s="372"/>
      <c r="C56" s="250"/>
      <c r="D56" s="250"/>
      <c r="E56" s="250"/>
    </row>
    <row r="57" spans="1:5" ht="12.75">
      <c r="A57" s="250"/>
      <c r="B57" s="372"/>
      <c r="C57" s="250"/>
      <c r="D57" s="250"/>
      <c r="E57" s="250"/>
    </row>
    <row r="58" spans="1:5" ht="12.75">
      <c r="A58" s="257"/>
      <c r="B58" s="322"/>
      <c r="C58" s="218"/>
      <c r="D58" s="250"/>
      <c r="E58" s="250"/>
    </row>
    <row r="59" spans="1:5" ht="12.75">
      <c r="A59" s="250"/>
      <c r="B59" s="372"/>
      <c r="C59" s="250"/>
      <c r="D59" s="250"/>
      <c r="E59" s="250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6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57421875" style="148" customWidth="1"/>
    <col min="2" max="2" width="4.57421875" style="149" customWidth="1"/>
    <col min="3" max="3" width="9.140625" style="148" customWidth="1"/>
    <col min="4" max="8" width="9.140625" style="128" customWidth="1"/>
    <col min="9" max="9" width="18.421875" style="128" customWidth="1"/>
    <col min="10" max="16384" width="9.140625" style="128" customWidth="1"/>
  </cols>
  <sheetData>
    <row r="2" spans="1:9" ht="11.25">
      <c r="A2" s="125"/>
      <c r="B2" s="126"/>
      <c r="C2" s="125"/>
      <c r="D2" s="127"/>
      <c r="E2" s="127"/>
      <c r="F2" s="127"/>
      <c r="G2" s="127"/>
      <c r="H2" s="127"/>
      <c r="I2" s="127"/>
    </row>
    <row r="3" spans="1:9" ht="11.25">
      <c r="A3" s="129" t="s">
        <v>146</v>
      </c>
      <c r="B3" s="130">
        <v>1</v>
      </c>
      <c r="C3" s="131" t="s">
        <v>147</v>
      </c>
      <c r="D3" s="132"/>
      <c r="E3" s="132"/>
      <c r="F3" s="132"/>
      <c r="G3" s="132"/>
      <c r="H3" s="132"/>
      <c r="I3" s="132"/>
    </row>
    <row r="4" spans="1:28" ht="15" customHeight="1">
      <c r="A4" s="133" t="s">
        <v>146</v>
      </c>
      <c r="B4" s="134">
        <v>2</v>
      </c>
      <c r="C4" s="589" t="s">
        <v>0</v>
      </c>
      <c r="D4" s="589"/>
      <c r="E4" s="589"/>
      <c r="F4" s="589"/>
      <c r="G4" s="589"/>
      <c r="H4" s="589"/>
      <c r="I4" s="589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1:28" ht="15" customHeight="1">
      <c r="A5" s="133"/>
      <c r="B5" s="134"/>
      <c r="C5" s="589"/>
      <c r="D5" s="589"/>
      <c r="E5" s="589"/>
      <c r="F5" s="589"/>
      <c r="G5" s="589"/>
      <c r="H5" s="589"/>
      <c r="I5" s="589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</row>
    <row r="6" spans="1:9" ht="11.25">
      <c r="A6" s="133" t="s">
        <v>146</v>
      </c>
      <c r="B6" s="134">
        <v>3</v>
      </c>
      <c r="C6" s="590" t="s">
        <v>71</v>
      </c>
      <c r="D6" s="590"/>
      <c r="E6" s="590"/>
      <c r="F6" s="590"/>
      <c r="G6" s="590"/>
      <c r="H6" s="590"/>
      <c r="I6" s="590"/>
    </row>
    <row r="7" spans="1:9" ht="11.25">
      <c r="A7" s="133"/>
      <c r="B7" s="134"/>
      <c r="C7" s="590"/>
      <c r="D7" s="590"/>
      <c r="E7" s="590"/>
      <c r="F7" s="590"/>
      <c r="G7" s="590"/>
      <c r="H7" s="590"/>
      <c r="I7" s="590"/>
    </row>
    <row r="8" spans="1:15" ht="11.25">
      <c r="A8" s="133" t="s">
        <v>146</v>
      </c>
      <c r="B8" s="134">
        <v>4</v>
      </c>
      <c r="C8" s="590" t="s">
        <v>88</v>
      </c>
      <c r="D8" s="590"/>
      <c r="E8" s="590"/>
      <c r="F8" s="590"/>
      <c r="G8" s="590"/>
      <c r="H8" s="590"/>
      <c r="I8" s="590"/>
      <c r="J8" s="137"/>
      <c r="K8" s="137"/>
      <c r="L8" s="137"/>
      <c r="M8" s="137"/>
      <c r="N8" s="137"/>
      <c r="O8" s="137"/>
    </row>
    <row r="9" spans="1:15" ht="11.25">
      <c r="A9" s="133"/>
      <c r="B9" s="134"/>
      <c r="C9" s="590"/>
      <c r="D9" s="590"/>
      <c r="E9" s="590"/>
      <c r="F9" s="590"/>
      <c r="G9" s="590"/>
      <c r="H9" s="590"/>
      <c r="I9" s="590"/>
      <c r="J9" s="137"/>
      <c r="K9" s="137"/>
      <c r="L9" s="137"/>
      <c r="M9" s="137"/>
      <c r="N9" s="137"/>
      <c r="O9" s="137"/>
    </row>
    <row r="10" spans="1:9" ht="11.25" customHeight="1">
      <c r="A10" s="133" t="s">
        <v>146</v>
      </c>
      <c r="B10" s="134">
        <v>5</v>
      </c>
      <c r="C10" s="138" t="s">
        <v>148</v>
      </c>
      <c r="D10" s="139"/>
      <c r="E10" s="139"/>
      <c r="F10" s="139"/>
      <c r="G10" s="139" t="s">
        <v>149</v>
      </c>
      <c r="H10" s="139"/>
      <c r="I10" s="139"/>
    </row>
    <row r="11" spans="1:9" ht="11.25">
      <c r="A11" s="133" t="s">
        <v>146</v>
      </c>
      <c r="B11" s="134">
        <v>6</v>
      </c>
      <c r="C11" s="140" t="s">
        <v>150</v>
      </c>
      <c r="D11" s="138"/>
      <c r="E11" s="138"/>
      <c r="F11" s="138"/>
      <c r="G11" s="138"/>
      <c r="H11" s="138" t="s">
        <v>149</v>
      </c>
      <c r="I11" s="141"/>
    </row>
    <row r="12" spans="1:9" ht="11.25">
      <c r="A12" s="133" t="s">
        <v>146</v>
      </c>
      <c r="B12" s="134">
        <v>7</v>
      </c>
      <c r="C12" s="138" t="s">
        <v>151</v>
      </c>
      <c r="D12" s="141"/>
      <c r="E12" s="141"/>
      <c r="F12" s="141"/>
      <c r="G12" s="141"/>
      <c r="H12" s="141"/>
      <c r="I12" s="141"/>
    </row>
    <row r="13" spans="1:9" ht="11.25">
      <c r="A13" s="133" t="s">
        <v>146</v>
      </c>
      <c r="B13" s="134">
        <v>8</v>
      </c>
      <c r="C13" s="134" t="s">
        <v>152</v>
      </c>
      <c r="D13" s="141"/>
      <c r="E13" s="141"/>
      <c r="F13" s="141"/>
      <c r="G13" s="141"/>
      <c r="H13" s="141"/>
      <c r="I13" s="141"/>
    </row>
    <row r="14" spans="1:9" ht="11.25">
      <c r="A14" s="133" t="s">
        <v>146</v>
      </c>
      <c r="B14" s="142">
        <v>9</v>
      </c>
      <c r="C14" s="143" t="s">
        <v>153</v>
      </c>
      <c r="D14" s="144"/>
      <c r="E14" s="144"/>
      <c r="F14" s="144"/>
      <c r="G14" s="144"/>
      <c r="H14" s="144"/>
      <c r="I14" s="144"/>
    </row>
    <row r="15" spans="1:9" ht="11.25">
      <c r="A15" s="133" t="s">
        <v>146</v>
      </c>
      <c r="B15" s="142">
        <v>10</v>
      </c>
      <c r="C15" s="143" t="s">
        <v>154</v>
      </c>
      <c r="D15" s="144"/>
      <c r="E15" s="144"/>
      <c r="F15" s="144"/>
      <c r="G15" s="144"/>
      <c r="H15" s="144"/>
      <c r="I15" s="144"/>
    </row>
    <row r="16" spans="1:9" ht="11.25">
      <c r="A16" s="133" t="s">
        <v>146</v>
      </c>
      <c r="B16" s="142">
        <v>11</v>
      </c>
      <c r="C16" s="143" t="s">
        <v>155</v>
      </c>
      <c r="D16" s="144"/>
      <c r="E16" s="144"/>
      <c r="F16" s="144"/>
      <c r="G16" s="144"/>
      <c r="H16" s="144"/>
      <c r="I16" s="144"/>
    </row>
    <row r="17" spans="1:9" ht="11.25">
      <c r="A17" s="133" t="s">
        <v>146</v>
      </c>
      <c r="B17" s="142">
        <v>12</v>
      </c>
      <c r="C17" s="143" t="s">
        <v>156</v>
      </c>
      <c r="D17" s="144"/>
      <c r="E17" s="144"/>
      <c r="F17" s="144"/>
      <c r="G17" s="144"/>
      <c r="H17" s="144"/>
      <c r="I17" s="144"/>
    </row>
    <row r="18" spans="1:9" ht="11.25">
      <c r="A18" s="133" t="s">
        <v>146</v>
      </c>
      <c r="B18" s="142">
        <v>13</v>
      </c>
      <c r="C18" s="125" t="s">
        <v>157</v>
      </c>
      <c r="D18" s="144"/>
      <c r="E18" s="144"/>
      <c r="F18" s="144"/>
      <c r="G18" s="144"/>
      <c r="H18" s="144"/>
      <c r="I18" s="144"/>
    </row>
    <row r="19" spans="1:9" ht="11.25">
      <c r="A19" s="133" t="s">
        <v>146</v>
      </c>
      <c r="B19" s="142">
        <v>14</v>
      </c>
      <c r="C19" s="143" t="s">
        <v>158</v>
      </c>
      <c r="D19" s="144"/>
      <c r="E19" s="144"/>
      <c r="F19" s="144"/>
      <c r="G19" s="144"/>
      <c r="H19" s="144"/>
      <c r="I19" s="144"/>
    </row>
    <row r="20" spans="1:9" ht="11.25">
      <c r="A20" s="133" t="s">
        <v>146</v>
      </c>
      <c r="B20" s="142" t="s">
        <v>159</v>
      </c>
      <c r="C20" s="591" t="s">
        <v>160</v>
      </c>
      <c r="D20" s="591"/>
      <c r="E20" s="591"/>
      <c r="F20" s="591"/>
      <c r="G20" s="591"/>
      <c r="H20" s="591"/>
      <c r="I20" s="591"/>
    </row>
    <row r="21" spans="1:9" ht="11.25">
      <c r="A21" s="133"/>
      <c r="B21" s="142"/>
      <c r="C21" s="591"/>
      <c r="D21" s="591"/>
      <c r="E21" s="591"/>
      <c r="F21" s="591"/>
      <c r="G21" s="591"/>
      <c r="H21" s="591"/>
      <c r="I21" s="591"/>
    </row>
    <row r="22" spans="1:9" ht="11.25">
      <c r="A22" s="133" t="s">
        <v>146</v>
      </c>
      <c r="B22" s="142" t="s">
        <v>161</v>
      </c>
      <c r="C22" s="143" t="s">
        <v>162</v>
      </c>
      <c r="D22" s="144"/>
      <c r="E22" s="144"/>
      <c r="F22" s="144"/>
      <c r="G22" s="144"/>
      <c r="H22" s="144"/>
      <c r="I22" s="144"/>
    </row>
    <row r="23" spans="1:9" ht="11.25">
      <c r="A23" s="133"/>
      <c r="B23" s="142"/>
      <c r="C23" s="143" t="s">
        <v>163</v>
      </c>
      <c r="D23" s="144"/>
      <c r="E23" s="144"/>
      <c r="F23" s="144"/>
      <c r="G23" s="144"/>
      <c r="H23" s="144"/>
      <c r="I23" s="144"/>
    </row>
    <row r="24" spans="1:9" ht="11.25">
      <c r="A24" s="133" t="s">
        <v>146</v>
      </c>
      <c r="B24" s="142">
        <v>16</v>
      </c>
      <c r="C24" s="143" t="s">
        <v>164</v>
      </c>
      <c r="D24" s="144"/>
      <c r="E24" s="144"/>
      <c r="F24" s="144"/>
      <c r="G24" s="144"/>
      <c r="H24" s="144"/>
      <c r="I24" s="144"/>
    </row>
    <row r="25" spans="1:9" ht="11.25">
      <c r="A25" s="133" t="s">
        <v>146</v>
      </c>
      <c r="B25" s="142">
        <v>17</v>
      </c>
      <c r="C25" s="143" t="s">
        <v>165</v>
      </c>
      <c r="D25" s="144"/>
      <c r="E25" s="144"/>
      <c r="F25" s="144"/>
      <c r="G25" s="144"/>
      <c r="H25" s="144"/>
      <c r="I25" s="144"/>
    </row>
    <row r="26" spans="1:9" ht="11.25">
      <c r="A26" s="133" t="s">
        <v>146</v>
      </c>
      <c r="B26" s="142">
        <v>18</v>
      </c>
      <c r="C26" s="143" t="s">
        <v>166</v>
      </c>
      <c r="D26" s="144"/>
      <c r="E26" s="144"/>
      <c r="F26" s="144"/>
      <c r="G26" s="144"/>
      <c r="H26" s="144"/>
      <c r="I26" s="144"/>
    </row>
    <row r="27" spans="1:9" ht="11.25">
      <c r="A27" s="133" t="s">
        <v>146</v>
      </c>
      <c r="B27" s="142">
        <v>19</v>
      </c>
      <c r="C27" s="143" t="s">
        <v>167</v>
      </c>
      <c r="D27" s="144"/>
      <c r="E27" s="144"/>
      <c r="F27" s="144"/>
      <c r="G27" s="144"/>
      <c r="H27" s="144"/>
      <c r="I27" s="144"/>
    </row>
    <row r="28" spans="1:9" ht="11.25">
      <c r="A28" s="133" t="s">
        <v>146</v>
      </c>
      <c r="B28" s="142">
        <v>20</v>
      </c>
      <c r="C28" s="143" t="s">
        <v>168</v>
      </c>
      <c r="D28" s="144"/>
      <c r="E28" s="144"/>
      <c r="F28" s="144"/>
      <c r="G28" s="144"/>
      <c r="H28" s="144"/>
      <c r="I28" s="144"/>
    </row>
    <row r="29" spans="1:9" ht="11.25">
      <c r="A29" s="133" t="s">
        <v>146</v>
      </c>
      <c r="B29" s="142">
        <v>21</v>
      </c>
      <c r="C29" s="143" t="s">
        <v>169</v>
      </c>
      <c r="D29" s="144"/>
      <c r="E29" s="144"/>
      <c r="F29" s="144"/>
      <c r="G29" s="144"/>
      <c r="H29" s="144"/>
      <c r="I29" s="144"/>
    </row>
    <row r="30" spans="1:9" ht="11.25">
      <c r="A30" s="133" t="s">
        <v>146</v>
      </c>
      <c r="B30" s="142">
        <v>22</v>
      </c>
      <c r="C30" s="143" t="s">
        <v>170</v>
      </c>
      <c r="D30" s="144"/>
      <c r="E30" s="144"/>
      <c r="F30" s="144"/>
      <c r="G30" s="144"/>
      <c r="H30" s="144"/>
      <c r="I30" s="144"/>
    </row>
    <row r="31" spans="1:9" ht="11.25">
      <c r="A31" s="133" t="s">
        <v>146</v>
      </c>
      <c r="B31" s="142">
        <v>23</v>
      </c>
      <c r="C31" s="143" t="s">
        <v>171</v>
      </c>
      <c r="D31" s="144"/>
      <c r="E31" s="144"/>
      <c r="F31" s="144"/>
      <c r="G31" s="144"/>
      <c r="H31" s="144"/>
      <c r="I31" s="144"/>
    </row>
    <row r="32" spans="1:9" ht="11.25">
      <c r="A32" s="133" t="s">
        <v>146</v>
      </c>
      <c r="B32" s="142">
        <v>24</v>
      </c>
      <c r="C32" s="143" t="s">
        <v>172</v>
      </c>
      <c r="D32" s="144"/>
      <c r="E32" s="144"/>
      <c r="F32" s="144"/>
      <c r="G32" s="144"/>
      <c r="H32" s="144"/>
      <c r="I32" s="144"/>
    </row>
    <row r="33" spans="1:9" ht="11.25">
      <c r="A33" s="133" t="s">
        <v>146</v>
      </c>
      <c r="B33" s="142">
        <v>25</v>
      </c>
      <c r="C33" s="143" t="s">
        <v>173</v>
      </c>
      <c r="D33" s="144"/>
      <c r="E33" s="144"/>
      <c r="F33" s="144"/>
      <c r="G33" s="144"/>
      <c r="H33" s="144"/>
      <c r="I33" s="144"/>
    </row>
    <row r="34" spans="1:9" ht="11.25">
      <c r="A34" s="133" t="s">
        <v>146</v>
      </c>
      <c r="B34" s="142">
        <v>26</v>
      </c>
      <c r="C34" s="143" t="s">
        <v>174</v>
      </c>
      <c r="D34" s="144"/>
      <c r="E34" s="144"/>
      <c r="F34" s="144"/>
      <c r="G34" s="144"/>
      <c r="H34" s="144"/>
      <c r="I34" s="144"/>
    </row>
    <row r="35" spans="1:9" ht="11.25">
      <c r="A35" s="133" t="s">
        <v>146</v>
      </c>
      <c r="B35" s="142">
        <v>27</v>
      </c>
      <c r="C35" s="143" t="s">
        <v>175</v>
      </c>
      <c r="D35" s="144"/>
      <c r="E35" s="144"/>
      <c r="F35" s="144"/>
      <c r="G35" s="144"/>
      <c r="H35" s="144"/>
      <c r="I35" s="144"/>
    </row>
    <row r="36" spans="1:9" ht="11.25">
      <c r="A36" s="133" t="s">
        <v>146</v>
      </c>
      <c r="B36" s="142">
        <v>28</v>
      </c>
      <c r="C36" s="143" t="s">
        <v>176</v>
      </c>
      <c r="D36" s="144"/>
      <c r="E36" s="144"/>
      <c r="F36" s="144"/>
      <c r="G36" s="144"/>
      <c r="H36" s="144"/>
      <c r="I36" s="144"/>
    </row>
    <row r="37" spans="1:9" ht="11.25">
      <c r="A37" s="133" t="s">
        <v>146</v>
      </c>
      <c r="B37" s="142">
        <v>29</v>
      </c>
      <c r="C37" s="143" t="s">
        <v>177</v>
      </c>
      <c r="D37" s="144"/>
      <c r="E37" s="144"/>
      <c r="F37" s="144"/>
      <c r="G37" s="144"/>
      <c r="H37" s="144"/>
      <c r="I37" s="144"/>
    </row>
    <row r="38" spans="1:9" ht="11.25">
      <c r="A38" s="133" t="s">
        <v>146</v>
      </c>
      <c r="B38" s="142">
        <v>30</v>
      </c>
      <c r="C38" s="143" t="s">
        <v>178</v>
      </c>
      <c r="D38" s="144"/>
      <c r="E38" s="144"/>
      <c r="F38" s="144"/>
      <c r="G38" s="144"/>
      <c r="H38" s="144"/>
      <c r="I38" s="144"/>
    </row>
    <row r="39" spans="1:9" ht="11.25">
      <c r="A39" s="145"/>
      <c r="B39" s="146"/>
      <c r="C39" s="145"/>
      <c r="D39" s="147"/>
      <c r="E39" s="147"/>
      <c r="F39" s="147"/>
      <c r="G39" s="147"/>
      <c r="H39" s="147"/>
      <c r="I39" s="147"/>
    </row>
    <row r="40" spans="1:9" ht="11.25">
      <c r="A40" s="145"/>
      <c r="B40" s="146"/>
      <c r="C40" s="145"/>
      <c r="D40" s="147"/>
      <c r="E40" s="147"/>
      <c r="F40" s="147"/>
      <c r="G40" s="147"/>
      <c r="H40" s="147"/>
      <c r="I40" s="147"/>
    </row>
    <row r="41" spans="1:9" ht="11.25">
      <c r="A41" s="145"/>
      <c r="B41" s="146"/>
      <c r="C41" s="145"/>
      <c r="D41" s="147"/>
      <c r="E41" s="147"/>
      <c r="F41" s="147"/>
      <c r="G41" s="147"/>
      <c r="H41" s="147"/>
      <c r="I41" s="147"/>
    </row>
    <row r="42" spans="1:9" ht="11.25">
      <c r="A42" s="145"/>
      <c r="B42" s="146"/>
      <c r="C42" s="145"/>
      <c r="D42" s="147"/>
      <c r="E42" s="147"/>
      <c r="F42" s="147"/>
      <c r="G42" s="147"/>
      <c r="H42" s="147"/>
      <c r="I42" s="147"/>
    </row>
    <row r="43" spans="1:9" ht="11.25">
      <c r="A43" s="145"/>
      <c r="B43" s="146"/>
      <c r="C43" s="145"/>
      <c r="D43" s="147"/>
      <c r="E43" s="147"/>
      <c r="F43" s="147"/>
      <c r="G43" s="147"/>
      <c r="H43" s="147"/>
      <c r="I43" s="147"/>
    </row>
    <row r="44" spans="1:9" ht="11.25">
      <c r="A44" s="145"/>
      <c r="B44" s="146"/>
      <c r="C44" s="145"/>
      <c r="D44" s="147"/>
      <c r="E44" s="147"/>
      <c r="F44" s="147"/>
      <c r="G44" s="147"/>
      <c r="H44" s="147"/>
      <c r="I44" s="147"/>
    </row>
    <row r="45" spans="1:9" ht="11.25">
      <c r="A45" s="145"/>
      <c r="B45" s="146"/>
      <c r="C45" s="145"/>
      <c r="D45" s="147"/>
      <c r="E45" s="147"/>
      <c r="F45" s="147"/>
      <c r="G45" s="147"/>
      <c r="H45" s="147"/>
      <c r="I45" s="147"/>
    </row>
    <row r="46" spans="1:9" ht="11.25">
      <c r="A46" s="145"/>
      <c r="B46" s="146"/>
      <c r="C46" s="145"/>
      <c r="D46" s="147"/>
      <c r="E46" s="147"/>
      <c r="F46" s="147"/>
      <c r="G46" s="147"/>
      <c r="H46" s="147"/>
      <c r="I46" s="147"/>
    </row>
    <row r="47" spans="1:9" ht="11.25">
      <c r="A47" s="145"/>
      <c r="B47" s="146"/>
      <c r="C47" s="145"/>
      <c r="D47" s="147"/>
      <c r="E47" s="147"/>
      <c r="F47" s="147"/>
      <c r="G47" s="147"/>
      <c r="H47" s="147"/>
      <c r="I47" s="147"/>
    </row>
    <row r="48" spans="1:9" ht="11.25">
      <c r="A48" s="145"/>
      <c r="B48" s="146"/>
      <c r="C48" s="145"/>
      <c r="D48" s="147"/>
      <c r="E48" s="147"/>
      <c r="F48" s="147"/>
      <c r="G48" s="147"/>
      <c r="H48" s="147"/>
      <c r="I48" s="147"/>
    </row>
    <row r="49" spans="1:9" ht="11.25">
      <c r="A49" s="145"/>
      <c r="B49" s="146"/>
      <c r="C49" s="145"/>
      <c r="D49" s="147"/>
      <c r="E49" s="147"/>
      <c r="F49" s="147"/>
      <c r="G49" s="147"/>
      <c r="H49" s="147"/>
      <c r="I49" s="147"/>
    </row>
    <row r="50" spans="1:9" ht="11.25">
      <c r="A50" s="145"/>
      <c r="B50" s="146"/>
      <c r="C50" s="145"/>
      <c r="D50" s="147"/>
      <c r="E50" s="147"/>
      <c r="F50" s="147"/>
      <c r="G50" s="147"/>
      <c r="H50" s="147"/>
      <c r="I50" s="147"/>
    </row>
    <row r="51" spans="1:9" ht="11.25">
      <c r="A51" s="145"/>
      <c r="B51" s="146"/>
      <c r="C51" s="145"/>
      <c r="D51" s="147"/>
      <c r="E51" s="147"/>
      <c r="F51" s="147"/>
      <c r="G51" s="147"/>
      <c r="H51" s="147"/>
      <c r="I51" s="147"/>
    </row>
    <row r="52" spans="1:9" ht="11.25">
      <c r="A52" s="145"/>
      <c r="B52" s="146"/>
      <c r="C52" s="145"/>
      <c r="D52" s="147"/>
      <c r="E52" s="147"/>
      <c r="F52" s="147"/>
      <c r="G52" s="147"/>
      <c r="H52" s="147"/>
      <c r="I52" s="147"/>
    </row>
    <row r="53" spans="1:9" ht="11.25">
      <c r="A53" s="145"/>
      <c r="B53" s="146"/>
      <c r="C53" s="145"/>
      <c r="D53" s="147"/>
      <c r="E53" s="147"/>
      <c r="F53" s="147"/>
      <c r="G53" s="147"/>
      <c r="H53" s="147"/>
      <c r="I53" s="147"/>
    </row>
    <row r="54" spans="1:9" ht="11.25">
      <c r="A54" s="145"/>
      <c r="B54" s="146"/>
      <c r="C54" s="145"/>
      <c r="D54" s="147"/>
      <c r="E54" s="147"/>
      <c r="F54" s="147"/>
      <c r="G54" s="147"/>
      <c r="H54" s="147"/>
      <c r="I54" s="147"/>
    </row>
    <row r="55" spans="1:9" ht="11.25">
      <c r="A55" s="145"/>
      <c r="B55" s="146"/>
      <c r="C55" s="145"/>
      <c r="D55" s="147"/>
      <c r="E55" s="147"/>
      <c r="F55" s="147"/>
      <c r="G55" s="147"/>
      <c r="H55" s="147"/>
      <c r="I55" s="147"/>
    </row>
    <row r="56" spans="1:9" ht="11.25">
      <c r="A56" s="145"/>
      <c r="B56" s="146"/>
      <c r="C56" s="145"/>
      <c r="D56" s="147"/>
      <c r="E56" s="147"/>
      <c r="F56" s="147"/>
      <c r="G56" s="147"/>
      <c r="H56" s="147"/>
      <c r="I56" s="147"/>
    </row>
    <row r="57" spans="1:9" ht="11.25">
      <c r="A57" s="145"/>
      <c r="B57" s="146"/>
      <c r="C57" s="145"/>
      <c r="D57" s="147"/>
      <c r="E57" s="147"/>
      <c r="F57" s="147"/>
      <c r="G57" s="147"/>
      <c r="H57" s="147"/>
      <c r="I57" s="147"/>
    </row>
    <row r="58" spans="1:9" ht="11.25">
      <c r="A58" s="145"/>
      <c r="B58" s="146"/>
      <c r="C58" s="145"/>
      <c r="D58" s="147"/>
      <c r="E58" s="147"/>
      <c r="F58" s="147"/>
      <c r="G58" s="147"/>
      <c r="H58" s="147"/>
      <c r="I58" s="147"/>
    </row>
    <row r="59" spans="1:9" ht="11.25">
      <c r="A59" s="145"/>
      <c r="B59" s="146"/>
      <c r="C59" s="145"/>
      <c r="D59" s="147"/>
      <c r="E59" s="147"/>
      <c r="F59" s="147"/>
      <c r="G59" s="147"/>
      <c r="H59" s="147"/>
      <c r="I59" s="147"/>
    </row>
    <row r="60" spans="1:9" ht="11.25">
      <c r="A60" s="145"/>
      <c r="B60" s="146"/>
      <c r="C60" s="145"/>
      <c r="D60" s="147"/>
      <c r="E60" s="147"/>
      <c r="F60" s="147"/>
      <c r="G60" s="147"/>
      <c r="H60" s="147"/>
      <c r="I60" s="147"/>
    </row>
    <row r="61" spans="1:9" ht="11.25">
      <c r="A61" s="145"/>
      <c r="B61" s="146"/>
      <c r="C61" s="145"/>
      <c r="D61" s="147"/>
      <c r="E61" s="147"/>
      <c r="F61" s="147"/>
      <c r="G61" s="147"/>
      <c r="H61" s="147"/>
      <c r="I61" s="147"/>
    </row>
    <row r="62" spans="1:9" ht="11.25">
      <c r="A62" s="145"/>
      <c r="B62" s="146"/>
      <c r="C62" s="145"/>
      <c r="D62" s="147"/>
      <c r="E62" s="147"/>
      <c r="F62" s="147"/>
      <c r="G62" s="147"/>
      <c r="H62" s="147"/>
      <c r="I62" s="147"/>
    </row>
    <row r="63" spans="1:9" ht="11.25">
      <c r="A63" s="145"/>
      <c r="B63" s="146"/>
      <c r="C63" s="145"/>
      <c r="D63" s="147"/>
      <c r="E63" s="147"/>
      <c r="F63" s="147"/>
      <c r="G63" s="147"/>
      <c r="H63" s="147"/>
      <c r="I63" s="147"/>
    </row>
    <row r="64" spans="1:9" ht="11.25">
      <c r="A64" s="145"/>
      <c r="B64" s="146"/>
      <c r="C64" s="145"/>
      <c r="D64" s="147"/>
      <c r="E64" s="147"/>
      <c r="F64" s="147"/>
      <c r="G64" s="147"/>
      <c r="H64" s="147"/>
      <c r="I64" s="147"/>
    </row>
    <row r="65" spans="1:9" ht="11.25">
      <c r="A65" s="145"/>
      <c r="B65" s="146"/>
      <c r="C65" s="145"/>
      <c r="D65" s="147"/>
      <c r="E65" s="147"/>
      <c r="F65" s="147"/>
      <c r="G65" s="147"/>
      <c r="H65" s="147"/>
      <c r="I65" s="147"/>
    </row>
    <row r="66" spans="1:9" ht="11.25">
      <c r="A66" s="145"/>
      <c r="B66" s="146"/>
      <c r="C66" s="145"/>
      <c r="D66" s="147"/>
      <c r="E66" s="147"/>
      <c r="F66" s="147"/>
      <c r="G66" s="147"/>
      <c r="H66" s="147"/>
      <c r="I66" s="147"/>
    </row>
    <row r="67" spans="1:9" ht="11.25">
      <c r="A67" s="145"/>
      <c r="B67" s="146"/>
      <c r="C67" s="145"/>
      <c r="D67" s="147"/>
      <c r="E67" s="147"/>
      <c r="F67" s="147"/>
      <c r="G67" s="147"/>
      <c r="H67" s="147"/>
      <c r="I67" s="147"/>
    </row>
    <row r="68" spans="1:9" ht="11.25">
      <c r="A68" s="145"/>
      <c r="B68" s="146"/>
      <c r="C68" s="145"/>
      <c r="D68" s="147"/>
      <c r="E68" s="147"/>
      <c r="F68" s="147"/>
      <c r="G68" s="147"/>
      <c r="H68" s="147"/>
      <c r="I68" s="147"/>
    </row>
    <row r="69" spans="1:9" ht="11.25">
      <c r="A69" s="145"/>
      <c r="B69" s="146"/>
      <c r="C69" s="145"/>
      <c r="D69" s="147"/>
      <c r="E69" s="147"/>
      <c r="F69" s="147"/>
      <c r="G69" s="147"/>
      <c r="H69" s="147"/>
      <c r="I69" s="147"/>
    </row>
  </sheetData>
  <sheetProtection/>
  <mergeCells count="4">
    <mergeCell ref="C4:I5"/>
    <mergeCell ref="C6:I7"/>
    <mergeCell ref="C8:I9"/>
    <mergeCell ref="C20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7">
      <selection activeCell="H34" sqref="H34"/>
    </sheetView>
  </sheetViews>
  <sheetFormatPr defaultColWidth="9.140625" defaultRowHeight="12.75"/>
  <cols>
    <col min="1" max="1" width="9.8515625" style="249" bestFit="1" customWidth="1"/>
    <col min="2" max="2" width="9.8515625" style="249" customWidth="1"/>
    <col min="3" max="3" width="47.140625" style="249" customWidth="1"/>
    <col min="4" max="4" width="9.140625" style="249" customWidth="1"/>
    <col min="5" max="5" width="9.00390625" style="249" customWidth="1"/>
    <col min="6" max="6" width="1.57421875" style="249" bestFit="1" customWidth="1"/>
    <col min="7" max="16384" width="9.140625" style="249" customWidth="1"/>
  </cols>
  <sheetData>
    <row r="1" spans="1:3" ht="12.75">
      <c r="A1" s="259" t="s">
        <v>165</v>
      </c>
      <c r="B1" s="260"/>
      <c r="C1" s="171"/>
    </row>
    <row r="2" spans="1:5" ht="12.75">
      <c r="A2" s="381"/>
      <c r="B2" s="382"/>
      <c r="C2" s="171"/>
      <c r="E2" s="175" t="s">
        <v>526</v>
      </c>
    </row>
    <row r="3" spans="1:5" s="383" customFormat="1" ht="25.5">
      <c r="A3" s="178" t="s">
        <v>226</v>
      </c>
      <c r="B3" s="209" t="s">
        <v>227</v>
      </c>
      <c r="C3" s="301" t="s">
        <v>228</v>
      </c>
      <c r="D3" s="178" t="s">
        <v>229</v>
      </c>
      <c r="E3" s="179" t="s">
        <v>230</v>
      </c>
    </row>
    <row r="4" spans="1:5" s="383" customFormat="1" ht="12.75">
      <c r="A4" s="251"/>
      <c r="B4" s="200"/>
      <c r="C4" s="183" t="s">
        <v>527</v>
      </c>
      <c r="D4" s="384">
        <f>D5+D8</f>
        <v>5586</v>
      </c>
      <c r="E4" s="384">
        <f>E5+E8</f>
        <v>4930</v>
      </c>
    </row>
    <row r="5" spans="1:5" ht="25.5">
      <c r="A5" s="385">
        <v>1000033</v>
      </c>
      <c r="B5" s="386"/>
      <c r="C5" s="387" t="s">
        <v>528</v>
      </c>
      <c r="D5" s="388">
        <f>SUM(D6:D7)</f>
        <v>1323</v>
      </c>
      <c r="E5" s="388">
        <f>SUM(E6:E7)</f>
        <v>1020</v>
      </c>
    </row>
    <row r="6" spans="1:5" ht="12.75">
      <c r="A6" s="389">
        <v>1000033</v>
      </c>
      <c r="B6" s="390" t="s">
        <v>285</v>
      </c>
      <c r="C6" s="391" t="s">
        <v>529</v>
      </c>
      <c r="D6" s="392">
        <v>306</v>
      </c>
      <c r="E6" s="392">
        <v>200</v>
      </c>
    </row>
    <row r="7" spans="1:5" ht="12.75">
      <c r="A7" s="389">
        <v>1000033</v>
      </c>
      <c r="B7" s="390">
        <v>21</v>
      </c>
      <c r="C7" s="391" t="s">
        <v>530</v>
      </c>
      <c r="D7" s="392">
        <v>1017</v>
      </c>
      <c r="E7" s="392">
        <v>820</v>
      </c>
    </row>
    <row r="8" spans="1:5" ht="12.75">
      <c r="A8" s="393">
        <v>1000041</v>
      </c>
      <c r="B8" s="394"/>
      <c r="C8" s="395" t="s">
        <v>531</v>
      </c>
      <c r="D8" s="388">
        <f>SUM(D9:D17)</f>
        <v>4263</v>
      </c>
      <c r="E8" s="388">
        <f>SUM(E9:E17)</f>
        <v>3910</v>
      </c>
    </row>
    <row r="9" spans="1:5" ht="12.75">
      <c r="A9" s="208">
        <v>1000041</v>
      </c>
      <c r="B9" s="396">
        <v>22</v>
      </c>
      <c r="C9" s="397" t="s">
        <v>532</v>
      </c>
      <c r="D9" s="392">
        <v>149</v>
      </c>
      <c r="E9" s="392">
        <v>150</v>
      </c>
    </row>
    <row r="10" spans="1:6" ht="12.75">
      <c r="A10" s="208">
        <v>1000041</v>
      </c>
      <c r="B10" s="396">
        <v>23</v>
      </c>
      <c r="C10" s="397" t="s">
        <v>533</v>
      </c>
      <c r="D10" s="392">
        <v>43</v>
      </c>
      <c r="E10" s="392">
        <v>40</v>
      </c>
      <c r="F10" s="249" t="s">
        <v>534</v>
      </c>
    </row>
    <row r="11" spans="1:5" ht="12.75">
      <c r="A11" s="208">
        <v>1000041</v>
      </c>
      <c r="B11" s="396">
        <v>25</v>
      </c>
      <c r="C11" s="397" t="s">
        <v>535</v>
      </c>
      <c r="D11" s="392">
        <v>181</v>
      </c>
      <c r="E11" s="392">
        <v>180</v>
      </c>
    </row>
    <row r="12" spans="1:5" ht="12.75">
      <c r="A12" s="208">
        <v>1000041</v>
      </c>
      <c r="B12" s="396">
        <v>26</v>
      </c>
      <c r="C12" s="397" t="s">
        <v>536</v>
      </c>
      <c r="D12" s="392">
        <v>142</v>
      </c>
      <c r="E12" s="392">
        <v>180</v>
      </c>
    </row>
    <row r="13" spans="1:5" ht="12.75">
      <c r="A13" s="208">
        <v>1000041</v>
      </c>
      <c r="B13" s="398" t="s">
        <v>285</v>
      </c>
      <c r="C13" s="397" t="s">
        <v>537</v>
      </c>
      <c r="D13" s="399">
        <v>157</v>
      </c>
      <c r="E13" s="392">
        <v>160</v>
      </c>
    </row>
    <row r="14" spans="1:5" ht="12.75">
      <c r="A14" s="208">
        <v>1000041</v>
      </c>
      <c r="B14" s="400" t="s">
        <v>285</v>
      </c>
      <c r="C14" s="397" t="s">
        <v>538</v>
      </c>
      <c r="D14" s="399">
        <v>229</v>
      </c>
      <c r="E14" s="392">
        <v>170</v>
      </c>
    </row>
    <row r="15" spans="1:5" ht="12.75">
      <c r="A15" s="208">
        <v>1000041</v>
      </c>
      <c r="B15" s="400" t="s">
        <v>285</v>
      </c>
      <c r="C15" s="397" t="s">
        <v>539</v>
      </c>
      <c r="D15" s="399">
        <v>1106</v>
      </c>
      <c r="E15" s="392">
        <v>1000</v>
      </c>
    </row>
    <row r="16" spans="1:5" ht="12.75">
      <c r="A16" s="208">
        <v>1000041</v>
      </c>
      <c r="B16" s="209">
        <v>24</v>
      </c>
      <c r="C16" s="401" t="s">
        <v>540</v>
      </c>
      <c r="D16" s="392">
        <v>2237</v>
      </c>
      <c r="E16" s="392">
        <v>2000</v>
      </c>
    </row>
    <row r="17" spans="1:5" ht="12.75">
      <c r="A17" s="208">
        <v>1000041</v>
      </c>
      <c r="B17" s="209" t="s">
        <v>541</v>
      </c>
      <c r="C17" s="401" t="s">
        <v>542</v>
      </c>
      <c r="D17" s="392">
        <v>19</v>
      </c>
      <c r="E17" s="392">
        <v>30</v>
      </c>
    </row>
    <row r="18" spans="1:5" ht="12.75">
      <c r="A18" s="199"/>
      <c r="B18" s="200"/>
      <c r="C18" s="183" t="s">
        <v>543</v>
      </c>
      <c r="D18" s="402">
        <f>D19+D21</f>
        <v>2240</v>
      </c>
      <c r="E18" s="402">
        <f>E19+E21</f>
        <v>2200</v>
      </c>
    </row>
    <row r="19" spans="1:5" ht="12.75">
      <c r="A19" s="314">
        <v>1000215</v>
      </c>
      <c r="B19" s="403"/>
      <c r="C19" s="404" t="s">
        <v>544</v>
      </c>
      <c r="D19" s="392">
        <v>1276</v>
      </c>
      <c r="E19" s="392">
        <v>1200</v>
      </c>
    </row>
    <row r="20" spans="1:5" ht="25.5">
      <c r="A20" s="244" t="s">
        <v>545</v>
      </c>
      <c r="B20" s="177"/>
      <c r="C20" s="405" t="s">
        <v>546</v>
      </c>
      <c r="D20" s="392"/>
      <c r="E20" s="392"/>
    </row>
    <row r="21" spans="1:5" ht="12.75">
      <c r="A21" s="406">
        <v>1000207</v>
      </c>
      <c r="B21" s="407"/>
      <c r="C21" s="408" t="s">
        <v>547</v>
      </c>
      <c r="D21" s="388">
        <f>SUM(D22:D27)</f>
        <v>964</v>
      </c>
      <c r="E21" s="388">
        <f>SUM(E22:E27)</f>
        <v>1000</v>
      </c>
    </row>
    <row r="22" spans="1:5" ht="12.75">
      <c r="A22" s="185">
        <v>1000207</v>
      </c>
      <c r="B22" s="191" t="s">
        <v>280</v>
      </c>
      <c r="C22" s="186" t="s">
        <v>281</v>
      </c>
      <c r="D22" s="392">
        <v>0</v>
      </c>
      <c r="E22" s="392">
        <v>0</v>
      </c>
    </row>
    <row r="23" spans="1:5" ht="12.75">
      <c r="A23" s="185">
        <v>1000207</v>
      </c>
      <c r="B23" s="191" t="s">
        <v>280</v>
      </c>
      <c r="C23" s="186" t="s">
        <v>282</v>
      </c>
      <c r="D23" s="392">
        <v>0</v>
      </c>
      <c r="E23" s="392">
        <v>0</v>
      </c>
    </row>
    <row r="24" spans="1:5" ht="12.75">
      <c r="A24" s="185">
        <v>1000207</v>
      </c>
      <c r="B24" s="191" t="s">
        <v>280</v>
      </c>
      <c r="C24" s="186" t="s">
        <v>283</v>
      </c>
      <c r="D24" s="392">
        <v>0</v>
      </c>
      <c r="E24" s="392">
        <v>0</v>
      </c>
    </row>
    <row r="25" spans="1:5" ht="12.75">
      <c r="A25" s="185">
        <v>1000207</v>
      </c>
      <c r="B25" s="191" t="s">
        <v>280</v>
      </c>
      <c r="C25" s="186" t="s">
        <v>284</v>
      </c>
      <c r="D25" s="392">
        <v>0</v>
      </c>
      <c r="E25" s="392">
        <v>0</v>
      </c>
    </row>
    <row r="26" spans="1:5" ht="12.75">
      <c r="A26" s="314">
        <v>1000207</v>
      </c>
      <c r="B26" s="409" t="s">
        <v>285</v>
      </c>
      <c r="C26" s="316" t="s">
        <v>548</v>
      </c>
      <c r="D26" s="392">
        <v>398</v>
      </c>
      <c r="E26" s="392">
        <v>400</v>
      </c>
    </row>
    <row r="27" spans="1:5" ht="12.75">
      <c r="A27" s="314">
        <v>1000207</v>
      </c>
      <c r="B27" s="403" t="s">
        <v>287</v>
      </c>
      <c r="C27" s="316" t="s">
        <v>549</v>
      </c>
      <c r="D27" s="392">
        <v>566</v>
      </c>
      <c r="E27" s="392">
        <v>600</v>
      </c>
    </row>
    <row r="28" spans="1:5" ht="12.75">
      <c r="A28" s="257"/>
      <c r="B28" s="322"/>
      <c r="C28" s="410"/>
      <c r="D28" s="411"/>
      <c r="E28" s="411"/>
    </row>
    <row r="29" spans="1:4" ht="12.75">
      <c r="A29" s="249" t="s">
        <v>341</v>
      </c>
      <c r="D29" s="412">
        <v>1294</v>
      </c>
    </row>
    <row r="31" ht="12.75">
      <c r="A31" s="515"/>
    </row>
    <row r="32" ht="12.75">
      <c r="A32" s="515"/>
    </row>
    <row r="33" ht="12.75">
      <c r="A33"/>
    </row>
    <row r="34" ht="12.75">
      <c r="A34" s="515"/>
    </row>
    <row r="35" ht="12.75">
      <c r="A35"/>
    </row>
    <row r="36" ht="12.75">
      <c r="A36" s="515"/>
    </row>
    <row r="37" ht="12.75">
      <c r="A37"/>
    </row>
    <row r="38" ht="12.75">
      <c r="A38" s="515"/>
    </row>
    <row r="39" ht="12.75">
      <c r="A39"/>
    </row>
    <row r="40" ht="12.75">
      <c r="A40" s="515"/>
    </row>
  </sheetData>
  <sheetProtection/>
  <printOptions/>
  <pageMargins left="0.75" right="0.75" top="1" bottom="1" header="0.5" footer="0.5"/>
  <pageSetup horizontalDpi="1200" verticalDpi="1200" orientation="portrait" paperSize="9" scale="99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166"/>
  <sheetViews>
    <sheetView zoomScale="130" zoomScaleNormal="130" zoomScalePageLayoutView="0" workbookViewId="0" topLeftCell="A136">
      <selection activeCell="A161" sqref="A161:D161"/>
    </sheetView>
  </sheetViews>
  <sheetFormatPr defaultColWidth="9.140625" defaultRowHeight="12.75"/>
  <cols>
    <col min="1" max="1" width="9.140625" style="415" customWidth="1"/>
    <col min="2" max="2" width="60.140625" style="276" customWidth="1"/>
    <col min="3" max="4" width="9.140625" style="276" customWidth="1"/>
    <col min="5" max="16384" width="9.140625" style="172" customWidth="1"/>
  </cols>
  <sheetData>
    <row r="1" spans="1:2" ht="15.75" customHeight="1">
      <c r="A1" s="413" t="s">
        <v>166</v>
      </c>
      <c r="B1" s="414"/>
    </row>
    <row r="2" ht="15.75" customHeight="1">
      <c r="D2" s="416" t="s">
        <v>550</v>
      </c>
    </row>
    <row r="3" spans="1:4" ht="33" customHeight="1">
      <c r="A3" s="208" t="s">
        <v>226</v>
      </c>
      <c r="B3" s="208" t="s">
        <v>228</v>
      </c>
      <c r="C3" s="178" t="s">
        <v>551</v>
      </c>
      <c r="D3" s="178" t="s">
        <v>552</v>
      </c>
    </row>
    <row r="4" spans="1:4" ht="12.75" customHeight="1">
      <c r="A4" s="417"/>
      <c r="B4" s="418" t="s">
        <v>553</v>
      </c>
      <c r="C4" s="419">
        <f>SUM(C5:C7)</f>
        <v>15</v>
      </c>
      <c r="D4" s="419">
        <f>SUM(D5:D7)</f>
        <v>15</v>
      </c>
    </row>
    <row r="5" spans="1:4" ht="12.75" customHeight="1">
      <c r="A5" s="420" t="s">
        <v>554</v>
      </c>
      <c r="B5" s="421" t="s">
        <v>555</v>
      </c>
      <c r="C5" s="208"/>
      <c r="D5" s="314"/>
    </row>
    <row r="6" spans="1:4" ht="12.75" customHeight="1">
      <c r="A6" s="420" t="s">
        <v>556</v>
      </c>
      <c r="B6" s="421" t="s">
        <v>557</v>
      </c>
      <c r="C6" s="208">
        <v>15</v>
      </c>
      <c r="D6" s="314">
        <v>15</v>
      </c>
    </row>
    <row r="7" spans="1:4" ht="12.75" customHeight="1">
      <c r="A7" s="420" t="s">
        <v>558</v>
      </c>
      <c r="B7" s="421" t="s">
        <v>559</v>
      </c>
      <c r="C7" s="208"/>
      <c r="D7" s="314"/>
    </row>
    <row r="8" spans="1:4" ht="12.75" customHeight="1">
      <c r="A8" s="422"/>
      <c r="B8" s="423" t="s">
        <v>560</v>
      </c>
      <c r="C8" s="424">
        <f>SUM(C9:C18)</f>
        <v>28318</v>
      </c>
      <c r="D8" s="424">
        <f>SUM(D9:D18)</f>
        <v>29100</v>
      </c>
    </row>
    <row r="9" spans="1:4" ht="12.75" customHeight="1">
      <c r="A9" s="309" t="s">
        <v>561</v>
      </c>
      <c r="B9" s="310" t="s">
        <v>562</v>
      </c>
      <c r="C9" s="314"/>
      <c r="D9" s="316"/>
    </row>
    <row r="10" spans="1:4" ht="12.75" customHeight="1">
      <c r="A10" s="309" t="s">
        <v>563</v>
      </c>
      <c r="B10" s="310" t="s">
        <v>564</v>
      </c>
      <c r="C10" s="314"/>
      <c r="D10" s="316"/>
    </row>
    <row r="11" spans="1:4" ht="12.75" customHeight="1">
      <c r="A11" s="309" t="s">
        <v>565</v>
      </c>
      <c r="B11" s="310" t="s">
        <v>566</v>
      </c>
      <c r="C11" s="314"/>
      <c r="D11" s="316"/>
    </row>
    <row r="12" spans="1:4" ht="12.75" customHeight="1">
      <c r="A12" s="309" t="s">
        <v>567</v>
      </c>
      <c r="B12" s="310" t="s">
        <v>568</v>
      </c>
      <c r="C12" s="314">
        <v>18017</v>
      </c>
      <c r="D12" s="316">
        <v>18100</v>
      </c>
    </row>
    <row r="13" spans="1:4" ht="12.75" customHeight="1">
      <c r="A13" s="309" t="s">
        <v>569</v>
      </c>
      <c r="B13" s="310" t="s">
        <v>570</v>
      </c>
      <c r="C13" s="314"/>
      <c r="D13" s="316"/>
    </row>
    <row r="14" spans="1:4" ht="12.75" customHeight="1">
      <c r="A14" s="309" t="s">
        <v>571</v>
      </c>
      <c r="B14" s="310" t="s">
        <v>572</v>
      </c>
      <c r="C14" s="314"/>
      <c r="D14" s="316"/>
    </row>
    <row r="15" spans="1:4" ht="12.75" customHeight="1">
      <c r="A15" s="309" t="s">
        <v>573</v>
      </c>
      <c r="B15" s="310" t="s">
        <v>574</v>
      </c>
      <c r="C15" s="314"/>
      <c r="D15" s="316"/>
    </row>
    <row r="16" spans="1:4" ht="12.75" customHeight="1">
      <c r="A16" s="309" t="s">
        <v>575</v>
      </c>
      <c r="B16" s="310" t="s">
        <v>576</v>
      </c>
      <c r="C16" s="314"/>
      <c r="D16" s="316"/>
    </row>
    <row r="17" spans="1:4" ht="12.75" customHeight="1">
      <c r="A17" s="309" t="s">
        <v>577</v>
      </c>
      <c r="B17" s="310" t="s">
        <v>578</v>
      </c>
      <c r="C17" s="314"/>
      <c r="D17" s="316"/>
    </row>
    <row r="18" spans="1:4" ht="12.75" customHeight="1">
      <c r="A18" s="309" t="s">
        <v>579</v>
      </c>
      <c r="B18" s="310" t="s">
        <v>580</v>
      </c>
      <c r="C18" s="314">
        <v>10301</v>
      </c>
      <c r="D18" s="316">
        <v>11000</v>
      </c>
    </row>
    <row r="19" spans="1:4" ht="12.75" customHeight="1">
      <c r="A19" s="425"/>
      <c r="B19" s="426" t="s">
        <v>581</v>
      </c>
      <c r="C19" s="424">
        <f>SUM(C20:C25)</f>
        <v>2874</v>
      </c>
      <c r="D19" s="424">
        <f>SUM(D20:D25)</f>
        <v>4130</v>
      </c>
    </row>
    <row r="20" spans="1:4" ht="12.75" customHeight="1">
      <c r="A20" s="309" t="s">
        <v>582</v>
      </c>
      <c r="B20" s="310" t="s">
        <v>583</v>
      </c>
      <c r="C20" s="314"/>
      <c r="D20" s="316">
        <v>200</v>
      </c>
    </row>
    <row r="21" spans="1:4" ht="12.75" customHeight="1">
      <c r="A21" s="309" t="s">
        <v>584</v>
      </c>
      <c r="B21" s="310" t="s">
        <v>585</v>
      </c>
      <c r="C21" s="314">
        <v>5</v>
      </c>
      <c r="D21" s="316">
        <v>1000</v>
      </c>
    </row>
    <row r="22" spans="1:4" ht="12.75" customHeight="1">
      <c r="A22" s="309" t="s">
        <v>586</v>
      </c>
      <c r="B22" s="310" t="s">
        <v>587</v>
      </c>
      <c r="C22" s="314"/>
      <c r="D22" s="316"/>
    </row>
    <row r="23" spans="1:4" ht="12.75" customHeight="1">
      <c r="A23" s="309" t="s">
        <v>588</v>
      </c>
      <c r="B23" s="310" t="s">
        <v>589</v>
      </c>
      <c r="C23" s="314">
        <v>1140</v>
      </c>
      <c r="D23" s="316">
        <v>1200</v>
      </c>
    </row>
    <row r="24" spans="1:4" ht="12.75" customHeight="1">
      <c r="A24" s="309" t="s">
        <v>590</v>
      </c>
      <c r="B24" s="310" t="s">
        <v>591</v>
      </c>
      <c r="C24" s="314">
        <v>1220</v>
      </c>
      <c r="D24" s="316">
        <v>1200</v>
      </c>
    </row>
    <row r="25" spans="1:4" ht="12.75" customHeight="1">
      <c r="A25" s="309" t="s">
        <v>592</v>
      </c>
      <c r="B25" s="310" t="s">
        <v>593</v>
      </c>
      <c r="C25" s="314">
        <v>509</v>
      </c>
      <c r="D25" s="316">
        <v>530</v>
      </c>
    </row>
    <row r="26" spans="1:4" ht="12.75" customHeight="1">
      <c r="A26" s="427"/>
      <c r="B26" s="423" t="s">
        <v>594</v>
      </c>
      <c r="C26" s="424">
        <f>SUM(C27:C53)</f>
        <v>1508</v>
      </c>
      <c r="D26" s="424">
        <f>SUM(D27:D53)</f>
        <v>1650</v>
      </c>
    </row>
    <row r="27" spans="1:4" ht="12.75" customHeight="1">
      <c r="A27" s="309" t="s">
        <v>595</v>
      </c>
      <c r="B27" s="310" t="s">
        <v>596</v>
      </c>
      <c r="C27" s="314"/>
      <c r="D27" s="316"/>
    </row>
    <row r="28" spans="1:4" ht="12.75" customHeight="1">
      <c r="A28" s="309" t="s">
        <v>597</v>
      </c>
      <c r="B28" s="310" t="s">
        <v>598</v>
      </c>
      <c r="C28" s="314"/>
      <c r="D28" s="316"/>
    </row>
    <row r="29" spans="1:4" ht="12.75" customHeight="1">
      <c r="A29" s="309" t="s">
        <v>599</v>
      </c>
      <c r="B29" s="310" t="s">
        <v>600</v>
      </c>
      <c r="C29" s="314"/>
      <c r="D29" s="316"/>
    </row>
    <row r="30" spans="1:4" ht="12.75" customHeight="1">
      <c r="A30" s="309" t="s">
        <v>601</v>
      </c>
      <c r="B30" s="310" t="s">
        <v>602</v>
      </c>
      <c r="C30" s="314"/>
      <c r="D30" s="316"/>
    </row>
    <row r="31" spans="1:4" ht="12.75" customHeight="1">
      <c r="A31" s="309" t="s">
        <v>603</v>
      </c>
      <c r="B31" s="310" t="s">
        <v>604</v>
      </c>
      <c r="C31" s="314"/>
      <c r="D31" s="316"/>
    </row>
    <row r="32" spans="1:4" ht="12.75" customHeight="1">
      <c r="A32" s="309" t="s">
        <v>605</v>
      </c>
      <c r="B32" s="310" t="s">
        <v>606</v>
      </c>
      <c r="C32" s="314"/>
      <c r="D32" s="316"/>
    </row>
    <row r="33" spans="1:4" ht="12.75" customHeight="1">
      <c r="A33" s="309" t="s">
        <v>607</v>
      </c>
      <c r="B33" s="310" t="s">
        <v>608</v>
      </c>
      <c r="C33" s="314"/>
      <c r="D33" s="316"/>
    </row>
    <row r="34" spans="1:4" ht="12.75" customHeight="1">
      <c r="A34" s="309" t="s">
        <v>609</v>
      </c>
      <c r="B34" s="310" t="s">
        <v>610</v>
      </c>
      <c r="C34" s="314"/>
      <c r="D34" s="316"/>
    </row>
    <row r="35" spans="1:4" ht="12.75" customHeight="1">
      <c r="A35" s="309" t="s">
        <v>611</v>
      </c>
      <c r="B35" s="310" t="s">
        <v>612</v>
      </c>
      <c r="C35" s="314">
        <v>135</v>
      </c>
      <c r="D35" s="316">
        <v>150</v>
      </c>
    </row>
    <row r="36" spans="1:4" ht="12.75" customHeight="1">
      <c r="A36" s="309" t="s">
        <v>341</v>
      </c>
      <c r="B36" s="310" t="s">
        <v>446</v>
      </c>
      <c r="C36" s="314"/>
      <c r="D36" s="316"/>
    </row>
    <row r="37" spans="1:4" ht="12.75" customHeight="1">
      <c r="A37" s="309" t="s">
        <v>613</v>
      </c>
      <c r="B37" s="310" t="s">
        <v>614</v>
      </c>
      <c r="C37" s="314"/>
      <c r="D37" s="316"/>
    </row>
    <row r="38" spans="1:4" ht="12.75" customHeight="1">
      <c r="A38" s="309" t="s">
        <v>615</v>
      </c>
      <c r="B38" s="310" t="s">
        <v>616</v>
      </c>
      <c r="C38" s="314">
        <v>1373</v>
      </c>
      <c r="D38" s="316">
        <v>1500</v>
      </c>
    </row>
    <row r="39" spans="1:4" ht="12.75" customHeight="1">
      <c r="A39" s="309" t="s">
        <v>617</v>
      </c>
      <c r="B39" s="310" t="s">
        <v>618</v>
      </c>
      <c r="C39" s="316"/>
      <c r="D39" s="316"/>
    </row>
    <row r="40" spans="1:4" ht="12.75" customHeight="1">
      <c r="A40" s="309" t="s">
        <v>619</v>
      </c>
      <c r="B40" s="310" t="s">
        <v>620</v>
      </c>
      <c r="C40" s="316"/>
      <c r="D40" s="316"/>
    </row>
    <row r="41" spans="1:4" ht="12.75" customHeight="1">
      <c r="A41" s="309" t="s">
        <v>621</v>
      </c>
      <c r="B41" s="310" t="s">
        <v>622</v>
      </c>
      <c r="C41" s="316"/>
      <c r="D41" s="316"/>
    </row>
    <row r="42" spans="1:4" ht="12.75" customHeight="1">
      <c r="A42" s="309" t="s">
        <v>623</v>
      </c>
      <c r="B42" s="310" t="s">
        <v>624</v>
      </c>
      <c r="C42" s="316"/>
      <c r="D42" s="316"/>
    </row>
    <row r="43" spans="1:4" ht="12.75" customHeight="1">
      <c r="A43" s="309" t="s">
        <v>625</v>
      </c>
      <c r="B43" s="310" t="s">
        <v>626</v>
      </c>
      <c r="C43" s="316"/>
      <c r="D43" s="316"/>
    </row>
    <row r="44" spans="1:4" ht="12.75" customHeight="1">
      <c r="A44" s="428" t="s">
        <v>627</v>
      </c>
      <c r="B44" s="429" t="s">
        <v>628</v>
      </c>
      <c r="C44" s="316"/>
      <c r="D44" s="316"/>
    </row>
    <row r="45" spans="1:4" ht="12.75" customHeight="1">
      <c r="A45" s="428" t="s">
        <v>629</v>
      </c>
      <c r="B45" s="429" t="s">
        <v>630</v>
      </c>
      <c r="C45" s="316"/>
      <c r="D45" s="316"/>
    </row>
    <row r="46" spans="1:4" ht="12.75" customHeight="1">
      <c r="A46" s="428" t="s">
        <v>631</v>
      </c>
      <c r="B46" s="429" t="s">
        <v>632</v>
      </c>
      <c r="C46" s="316"/>
      <c r="D46" s="316"/>
    </row>
    <row r="47" spans="1:4" ht="12.75" customHeight="1">
      <c r="A47" s="428" t="s">
        <v>633</v>
      </c>
      <c r="B47" s="429" t="s">
        <v>634</v>
      </c>
      <c r="C47" s="316"/>
      <c r="D47" s="316"/>
    </row>
    <row r="48" spans="1:4" ht="12.75" customHeight="1">
      <c r="A48" s="428" t="s">
        <v>635</v>
      </c>
      <c r="B48" s="429" t="s">
        <v>636</v>
      </c>
      <c r="C48" s="316"/>
      <c r="D48" s="316"/>
    </row>
    <row r="49" spans="1:4" ht="12.75" customHeight="1">
      <c r="A49" s="428" t="s">
        <v>637</v>
      </c>
      <c r="B49" s="429" t="s">
        <v>638</v>
      </c>
      <c r="C49" s="316"/>
      <c r="D49" s="316"/>
    </row>
    <row r="50" spans="1:4" ht="12.75" customHeight="1">
      <c r="A50" s="428" t="s">
        <v>639</v>
      </c>
      <c r="B50" s="429" t="s">
        <v>640</v>
      </c>
      <c r="C50" s="316"/>
      <c r="D50" s="316"/>
    </row>
    <row r="51" spans="1:4" ht="12.75" customHeight="1">
      <c r="A51" s="428" t="s">
        <v>641</v>
      </c>
      <c r="B51" s="429" t="s">
        <v>642</v>
      </c>
      <c r="C51" s="316"/>
      <c r="D51" s="316"/>
    </row>
    <row r="52" spans="1:4" ht="12.75" customHeight="1">
      <c r="A52" s="428" t="s">
        <v>643</v>
      </c>
      <c r="B52" s="429" t="s">
        <v>644</v>
      </c>
      <c r="C52" s="316"/>
      <c r="D52" s="316"/>
    </row>
    <row r="53" spans="1:4" ht="12.75" customHeight="1">
      <c r="A53" s="428" t="s">
        <v>645</v>
      </c>
      <c r="B53" s="429" t="s">
        <v>646</v>
      </c>
      <c r="C53" s="316"/>
      <c r="D53" s="316"/>
    </row>
    <row r="54" spans="1:4" ht="12.75" customHeight="1">
      <c r="A54" s="430"/>
      <c r="B54" s="423" t="s">
        <v>647</v>
      </c>
      <c r="C54" s="431">
        <f>SUM(C55:C110)</f>
        <v>96650</v>
      </c>
      <c r="D54" s="431">
        <f>SUM(D55:D110)</f>
        <v>109060</v>
      </c>
    </row>
    <row r="55" spans="1:4" ht="12.75" customHeight="1">
      <c r="A55" s="428" t="s">
        <v>648</v>
      </c>
      <c r="B55" s="429" t="s">
        <v>649</v>
      </c>
      <c r="C55" s="316"/>
      <c r="D55" s="316"/>
    </row>
    <row r="56" spans="1:4" ht="12.75" customHeight="1">
      <c r="A56" s="428" t="s">
        <v>650</v>
      </c>
      <c r="B56" s="429" t="s">
        <v>651</v>
      </c>
      <c r="C56" s="316">
        <v>7443</v>
      </c>
      <c r="D56" s="316">
        <v>8000</v>
      </c>
    </row>
    <row r="57" spans="1:4" ht="12.75" customHeight="1">
      <c r="A57" s="428" t="s">
        <v>652</v>
      </c>
      <c r="B57" s="429" t="s">
        <v>653</v>
      </c>
      <c r="C57" s="316">
        <v>216</v>
      </c>
      <c r="D57" s="316">
        <v>230</v>
      </c>
    </row>
    <row r="58" spans="1:4" ht="12.75" customHeight="1">
      <c r="A58" s="428" t="s">
        <v>654</v>
      </c>
      <c r="B58" s="429" t="s">
        <v>655</v>
      </c>
      <c r="C58" s="316"/>
      <c r="D58" s="316"/>
    </row>
    <row r="59" spans="1:4" ht="12.75" customHeight="1">
      <c r="A59" s="309" t="s">
        <v>656</v>
      </c>
      <c r="B59" s="310" t="s">
        <v>657</v>
      </c>
      <c r="C59" s="316">
        <v>514</v>
      </c>
      <c r="D59" s="316">
        <v>530</v>
      </c>
    </row>
    <row r="60" spans="1:4" ht="12.75" customHeight="1">
      <c r="A60" s="309" t="s">
        <v>658</v>
      </c>
      <c r="B60" s="310" t="s">
        <v>659</v>
      </c>
      <c r="C60" s="316"/>
      <c r="D60" s="316"/>
    </row>
    <row r="61" spans="1:4" ht="12.75" customHeight="1">
      <c r="A61" s="309" t="s">
        <v>660</v>
      </c>
      <c r="B61" s="310" t="s">
        <v>661</v>
      </c>
      <c r="C61" s="316">
        <v>1416</v>
      </c>
      <c r="D61" s="316">
        <v>1450</v>
      </c>
    </row>
    <row r="62" spans="1:4" ht="12.75" customHeight="1">
      <c r="A62" s="309" t="s">
        <v>662</v>
      </c>
      <c r="B62" s="310" t="s">
        <v>663</v>
      </c>
      <c r="C62" s="316"/>
      <c r="D62" s="316"/>
    </row>
    <row r="63" spans="1:4" ht="12.75" customHeight="1">
      <c r="A63" s="309" t="s">
        <v>664</v>
      </c>
      <c r="B63" s="310" t="s">
        <v>665</v>
      </c>
      <c r="C63" s="316">
        <v>7451</v>
      </c>
      <c r="D63" s="316">
        <v>8000</v>
      </c>
    </row>
    <row r="64" spans="1:4" ht="12.75" customHeight="1">
      <c r="A64" s="309" t="s">
        <v>666</v>
      </c>
      <c r="B64" s="310" t="s">
        <v>667</v>
      </c>
      <c r="C64" s="316"/>
      <c r="D64" s="316"/>
    </row>
    <row r="65" spans="1:4" ht="12.75" customHeight="1">
      <c r="A65" s="309" t="s">
        <v>668</v>
      </c>
      <c r="B65" s="310" t="s">
        <v>669</v>
      </c>
      <c r="C65" s="316">
        <v>4703</v>
      </c>
      <c r="D65" s="316">
        <v>4800</v>
      </c>
    </row>
    <row r="66" spans="1:4" ht="12.75" customHeight="1">
      <c r="A66" s="309" t="s">
        <v>670</v>
      </c>
      <c r="B66" s="310" t="s">
        <v>671</v>
      </c>
      <c r="C66" s="316"/>
      <c r="D66" s="316"/>
    </row>
    <row r="67" spans="1:4" ht="12.75" customHeight="1">
      <c r="A67" s="309" t="s">
        <v>672</v>
      </c>
      <c r="B67" s="310" t="s">
        <v>673</v>
      </c>
      <c r="C67" s="316">
        <v>4782</v>
      </c>
      <c r="D67" s="316">
        <v>4850</v>
      </c>
    </row>
    <row r="68" spans="1:4" ht="12.75" customHeight="1">
      <c r="A68" s="309" t="s">
        <v>674</v>
      </c>
      <c r="B68" s="310" t="s">
        <v>675</v>
      </c>
      <c r="C68" s="316">
        <v>477</v>
      </c>
      <c r="D68" s="316">
        <v>1000</v>
      </c>
    </row>
    <row r="69" spans="1:4" ht="12.75" customHeight="1">
      <c r="A69" s="309" t="s">
        <v>676</v>
      </c>
      <c r="B69" s="310" t="s">
        <v>677</v>
      </c>
      <c r="C69" s="316"/>
      <c r="D69" s="316"/>
    </row>
    <row r="70" spans="1:4" ht="12.75" customHeight="1">
      <c r="A70" s="309" t="s">
        <v>678</v>
      </c>
      <c r="B70" s="310" t="s">
        <v>679</v>
      </c>
      <c r="C70" s="316">
        <v>894</v>
      </c>
      <c r="D70" s="316">
        <v>950</v>
      </c>
    </row>
    <row r="71" spans="1:4" ht="12.75" customHeight="1">
      <c r="A71" s="309" t="s">
        <v>680</v>
      </c>
      <c r="B71" s="310" t="s">
        <v>681</v>
      </c>
      <c r="C71" s="316"/>
      <c r="D71" s="316"/>
    </row>
    <row r="72" spans="1:4" ht="12.75" customHeight="1">
      <c r="A72" s="309" t="s">
        <v>682</v>
      </c>
      <c r="B72" s="310" t="s">
        <v>683</v>
      </c>
      <c r="C72" s="316"/>
      <c r="D72" s="316"/>
    </row>
    <row r="73" spans="1:4" ht="12.75" customHeight="1">
      <c r="A73" s="309" t="s">
        <v>684</v>
      </c>
      <c r="B73" s="310" t="s">
        <v>685</v>
      </c>
      <c r="C73" s="316">
        <v>5009</v>
      </c>
      <c r="D73" s="316">
        <v>5500</v>
      </c>
    </row>
    <row r="74" spans="1:4" ht="12.75" customHeight="1">
      <c r="A74" s="309" t="s">
        <v>686</v>
      </c>
      <c r="B74" s="310" t="s">
        <v>687</v>
      </c>
      <c r="C74" s="316"/>
      <c r="D74" s="316"/>
    </row>
    <row r="75" spans="1:4" ht="12.75" customHeight="1">
      <c r="A75" s="309" t="s">
        <v>688</v>
      </c>
      <c r="B75" s="310" t="s">
        <v>689</v>
      </c>
      <c r="C75" s="316">
        <v>14250</v>
      </c>
      <c r="D75" s="316">
        <v>14300</v>
      </c>
    </row>
    <row r="76" spans="1:4" ht="12.75" customHeight="1">
      <c r="A76" s="309" t="s">
        <v>690</v>
      </c>
      <c r="B76" s="310" t="s">
        <v>691</v>
      </c>
      <c r="C76" s="316">
        <v>1443</v>
      </c>
      <c r="D76" s="316">
        <v>1500</v>
      </c>
    </row>
    <row r="77" spans="1:4" ht="12.75" customHeight="1">
      <c r="A77" s="309" t="s">
        <v>692</v>
      </c>
      <c r="B77" s="310" t="s">
        <v>693</v>
      </c>
      <c r="C77" s="316"/>
      <c r="D77" s="316"/>
    </row>
    <row r="78" spans="1:4" ht="12.75" customHeight="1">
      <c r="A78" s="309" t="s">
        <v>694</v>
      </c>
      <c r="B78" s="310" t="s">
        <v>695</v>
      </c>
      <c r="C78" s="316"/>
      <c r="D78" s="316"/>
    </row>
    <row r="79" spans="1:4" ht="12.75" customHeight="1">
      <c r="A79" s="309" t="s">
        <v>696</v>
      </c>
      <c r="B79" s="310" t="s">
        <v>697</v>
      </c>
      <c r="C79" s="316"/>
      <c r="D79" s="316"/>
    </row>
    <row r="80" spans="1:4" ht="12.75" customHeight="1">
      <c r="A80" s="309" t="s">
        <v>698</v>
      </c>
      <c r="B80" s="310" t="s">
        <v>699</v>
      </c>
      <c r="C80" s="316">
        <v>7069</v>
      </c>
      <c r="D80" s="316">
        <v>7100</v>
      </c>
    </row>
    <row r="81" spans="1:4" ht="12.75" customHeight="1">
      <c r="A81" s="309" t="s">
        <v>700</v>
      </c>
      <c r="B81" s="310" t="s">
        <v>701</v>
      </c>
      <c r="C81" s="316"/>
      <c r="D81" s="316"/>
    </row>
    <row r="82" spans="1:4" ht="12.75" customHeight="1">
      <c r="A82" s="309" t="s">
        <v>702</v>
      </c>
      <c r="B82" s="310" t="s">
        <v>703</v>
      </c>
      <c r="C82" s="316"/>
      <c r="D82" s="316">
        <v>3000</v>
      </c>
    </row>
    <row r="83" spans="1:4" ht="12.75" customHeight="1">
      <c r="A83" s="309" t="s">
        <v>704</v>
      </c>
      <c r="B83" s="310" t="s">
        <v>705</v>
      </c>
      <c r="C83" s="316"/>
      <c r="D83" s="316">
        <v>3000</v>
      </c>
    </row>
    <row r="84" spans="1:4" ht="12.75" customHeight="1">
      <c r="A84" s="309" t="s">
        <v>706</v>
      </c>
      <c r="B84" s="310" t="s">
        <v>707</v>
      </c>
      <c r="C84" s="211"/>
      <c r="D84" s="211"/>
    </row>
    <row r="85" spans="1:4" ht="12.75" customHeight="1">
      <c r="A85" s="309" t="s">
        <v>708</v>
      </c>
      <c r="B85" s="310" t="s">
        <v>709</v>
      </c>
      <c r="C85" s="211"/>
      <c r="D85" s="211"/>
    </row>
    <row r="86" spans="1:4" ht="12.75" customHeight="1">
      <c r="A86" s="309" t="s">
        <v>710</v>
      </c>
      <c r="B86" s="310" t="s">
        <v>711</v>
      </c>
      <c r="C86" s="211"/>
      <c r="D86" s="211"/>
    </row>
    <row r="87" spans="1:4" ht="12.75" customHeight="1">
      <c r="A87" s="309" t="s">
        <v>712</v>
      </c>
      <c r="B87" s="310" t="s">
        <v>713</v>
      </c>
      <c r="C87" s="211">
        <v>1085</v>
      </c>
      <c r="D87" s="211">
        <v>1100</v>
      </c>
    </row>
    <row r="88" spans="1:4" ht="12.75" customHeight="1">
      <c r="A88" s="309" t="s">
        <v>714</v>
      </c>
      <c r="B88" s="310" t="s">
        <v>715</v>
      </c>
      <c r="C88" s="211"/>
      <c r="D88" s="211"/>
    </row>
    <row r="89" spans="1:4" ht="12.75" customHeight="1">
      <c r="A89" s="309" t="s">
        <v>716</v>
      </c>
      <c r="B89" s="310" t="s">
        <v>717</v>
      </c>
      <c r="C89" s="211">
        <v>455</v>
      </c>
      <c r="D89" s="211">
        <v>1200</v>
      </c>
    </row>
    <row r="90" spans="1:4" ht="12.75" customHeight="1">
      <c r="A90" s="309" t="s">
        <v>718</v>
      </c>
      <c r="B90" s="310" t="s">
        <v>719</v>
      </c>
      <c r="C90" s="211"/>
      <c r="D90" s="211"/>
    </row>
    <row r="91" spans="1:4" ht="12.75" customHeight="1">
      <c r="A91" s="309" t="s">
        <v>720</v>
      </c>
      <c r="B91" s="310" t="s">
        <v>721</v>
      </c>
      <c r="C91" s="211"/>
      <c r="D91" s="211"/>
    </row>
    <row r="92" spans="1:4" ht="25.5">
      <c r="A92" s="309" t="s">
        <v>722</v>
      </c>
      <c r="B92" s="310" t="s">
        <v>723</v>
      </c>
      <c r="C92" s="211"/>
      <c r="D92" s="211"/>
    </row>
    <row r="93" spans="1:4" ht="12.75" customHeight="1">
      <c r="A93" s="309" t="s">
        <v>724</v>
      </c>
      <c r="B93" s="310" t="s">
        <v>725</v>
      </c>
      <c r="C93" s="211"/>
      <c r="D93" s="211"/>
    </row>
    <row r="94" spans="1:4" ht="12.75" customHeight="1">
      <c r="A94" s="309" t="s">
        <v>726</v>
      </c>
      <c r="B94" s="310" t="s">
        <v>727</v>
      </c>
      <c r="C94" s="211"/>
      <c r="D94" s="211">
        <v>250</v>
      </c>
    </row>
    <row r="95" spans="1:4" ht="12.75" customHeight="1">
      <c r="A95" s="309" t="s">
        <v>728</v>
      </c>
      <c r="B95" s="310" t="s">
        <v>729</v>
      </c>
      <c r="C95" s="211"/>
      <c r="D95" s="211"/>
    </row>
    <row r="96" spans="1:4" ht="12.75" customHeight="1">
      <c r="A96" s="309" t="s">
        <v>730</v>
      </c>
      <c r="B96" s="310" t="s">
        <v>731</v>
      </c>
      <c r="C96" s="211">
        <v>10508</v>
      </c>
      <c r="D96" s="211">
        <v>11000</v>
      </c>
    </row>
    <row r="97" spans="1:4" ht="12.75" customHeight="1">
      <c r="A97" s="309" t="s">
        <v>732</v>
      </c>
      <c r="B97" s="310" t="s">
        <v>733</v>
      </c>
      <c r="C97" s="211">
        <v>659</v>
      </c>
      <c r="D97" s="211">
        <v>700</v>
      </c>
    </row>
    <row r="98" spans="1:4" ht="12.75" customHeight="1">
      <c r="A98" s="309" t="s">
        <v>734</v>
      </c>
      <c r="B98" s="310" t="s">
        <v>735</v>
      </c>
      <c r="C98" s="211"/>
      <c r="D98" s="211"/>
    </row>
    <row r="99" spans="1:4" ht="12.75" customHeight="1">
      <c r="A99" s="309" t="s">
        <v>736</v>
      </c>
      <c r="B99" s="310" t="s">
        <v>737</v>
      </c>
      <c r="C99" s="211"/>
      <c r="D99" s="211"/>
    </row>
    <row r="100" spans="1:4" ht="12.75" customHeight="1">
      <c r="A100" s="309" t="s">
        <v>738</v>
      </c>
      <c r="B100" s="310" t="s">
        <v>739</v>
      </c>
      <c r="C100" s="211">
        <v>9302</v>
      </c>
      <c r="D100" s="211">
        <v>10000</v>
      </c>
    </row>
    <row r="101" spans="1:4" ht="12.75" customHeight="1">
      <c r="A101" s="309" t="s">
        <v>740</v>
      </c>
      <c r="B101" s="310" t="s">
        <v>741</v>
      </c>
      <c r="C101" s="211">
        <v>450</v>
      </c>
      <c r="D101" s="211">
        <v>1200</v>
      </c>
    </row>
    <row r="102" spans="1:4" ht="12.75" customHeight="1">
      <c r="A102" s="309" t="s">
        <v>742</v>
      </c>
      <c r="B102" s="310" t="s">
        <v>743</v>
      </c>
      <c r="C102" s="211"/>
      <c r="D102" s="211"/>
    </row>
    <row r="103" spans="1:4" ht="12.75" customHeight="1">
      <c r="A103" s="309" t="s">
        <v>744</v>
      </c>
      <c r="B103" s="310" t="s">
        <v>745</v>
      </c>
      <c r="C103" s="211"/>
      <c r="D103" s="211"/>
    </row>
    <row r="104" spans="1:4" ht="12.75" customHeight="1">
      <c r="A104" s="309" t="s">
        <v>746</v>
      </c>
      <c r="B104" s="310" t="s">
        <v>747</v>
      </c>
      <c r="C104" s="211">
        <v>270</v>
      </c>
      <c r="D104" s="211">
        <v>300</v>
      </c>
    </row>
    <row r="105" spans="1:4" ht="12.75" customHeight="1">
      <c r="A105" s="309" t="s">
        <v>748</v>
      </c>
      <c r="B105" s="310" t="s">
        <v>749</v>
      </c>
      <c r="C105" s="211">
        <v>284</v>
      </c>
      <c r="D105" s="211">
        <v>300</v>
      </c>
    </row>
    <row r="106" spans="1:4" ht="12.75" customHeight="1">
      <c r="A106" s="309" t="s">
        <v>750</v>
      </c>
      <c r="B106" s="310" t="s">
        <v>751</v>
      </c>
      <c r="C106" s="211"/>
      <c r="D106" s="211"/>
    </row>
    <row r="107" spans="1:4" ht="12.75" customHeight="1">
      <c r="A107" s="309" t="s">
        <v>752</v>
      </c>
      <c r="B107" s="310" t="s">
        <v>753</v>
      </c>
      <c r="C107" s="211">
        <v>7059</v>
      </c>
      <c r="D107" s="211">
        <v>7500</v>
      </c>
    </row>
    <row r="108" spans="1:4" ht="12.75" customHeight="1">
      <c r="A108" s="309" t="s">
        <v>754</v>
      </c>
      <c r="B108" s="310" t="s">
        <v>755</v>
      </c>
      <c r="C108" s="211">
        <v>282</v>
      </c>
      <c r="D108" s="211">
        <v>300</v>
      </c>
    </row>
    <row r="109" spans="1:4" ht="12.75" customHeight="1">
      <c r="A109" s="309" t="s">
        <v>756</v>
      </c>
      <c r="B109" s="310" t="s">
        <v>757</v>
      </c>
      <c r="C109" s="211">
        <v>10629</v>
      </c>
      <c r="D109" s="211">
        <v>11000</v>
      </c>
    </row>
    <row r="110" spans="1:4" ht="12.75" customHeight="1">
      <c r="A110" s="309" t="s">
        <v>758</v>
      </c>
      <c r="B110" s="310" t="s">
        <v>759</v>
      </c>
      <c r="C110" s="211"/>
      <c r="D110" s="211"/>
    </row>
    <row r="111" spans="1:4" ht="12.75" customHeight="1">
      <c r="A111" s="430"/>
      <c r="B111" s="423" t="s">
        <v>760</v>
      </c>
      <c r="C111" s="432"/>
      <c r="D111" s="432"/>
    </row>
    <row r="112" spans="1:4" ht="12.75" customHeight="1">
      <c r="A112" s="309" t="s">
        <v>761</v>
      </c>
      <c r="B112" s="310" t="s">
        <v>762</v>
      </c>
      <c r="C112" s="211"/>
      <c r="D112" s="211"/>
    </row>
    <row r="113" spans="1:4" ht="12.75" customHeight="1">
      <c r="A113" s="309" t="s">
        <v>763</v>
      </c>
      <c r="B113" s="310" t="s">
        <v>764</v>
      </c>
      <c r="C113" s="211"/>
      <c r="D113" s="211"/>
    </row>
    <row r="114" spans="1:4" ht="12.75" customHeight="1">
      <c r="A114" s="309" t="s">
        <v>765</v>
      </c>
      <c r="B114" s="310" t="s">
        <v>766</v>
      </c>
      <c r="C114" s="211"/>
      <c r="D114" s="211"/>
    </row>
    <row r="115" spans="1:4" ht="12.75" customHeight="1">
      <c r="A115" s="309" t="s">
        <v>767</v>
      </c>
      <c r="B115" s="310" t="s">
        <v>768</v>
      </c>
      <c r="C115" s="211"/>
      <c r="D115" s="211"/>
    </row>
    <row r="116" spans="1:4" ht="12.75" customHeight="1">
      <c r="A116" s="309" t="s">
        <v>769</v>
      </c>
      <c r="B116" s="310" t="s">
        <v>770</v>
      </c>
      <c r="C116" s="211"/>
      <c r="D116" s="211"/>
    </row>
    <row r="117" spans="1:4" ht="12.75" customHeight="1">
      <c r="A117" s="309" t="s">
        <v>771</v>
      </c>
      <c r="B117" s="310" t="s">
        <v>772</v>
      </c>
      <c r="C117" s="211"/>
      <c r="D117" s="211"/>
    </row>
    <row r="118" spans="1:4" ht="12.75" customHeight="1">
      <c r="A118" s="427"/>
      <c r="B118" s="423" t="s">
        <v>773</v>
      </c>
      <c r="C118" s="431">
        <f>SUM(C119:C135)</f>
        <v>20532</v>
      </c>
      <c r="D118" s="431">
        <f>SUM(D119:D135)</f>
        <v>22250</v>
      </c>
    </row>
    <row r="119" spans="1:4" ht="12.75" customHeight="1">
      <c r="A119" s="433" t="s">
        <v>774</v>
      </c>
      <c r="B119" s="434" t="s">
        <v>775</v>
      </c>
      <c r="C119" s="316">
        <v>127</v>
      </c>
      <c r="D119" s="316">
        <v>150</v>
      </c>
    </row>
    <row r="120" spans="1:4" ht="12.75" customHeight="1">
      <c r="A120" s="433" t="s">
        <v>776</v>
      </c>
      <c r="B120" s="434" t="s">
        <v>777</v>
      </c>
      <c r="C120" s="316"/>
      <c r="D120" s="316"/>
    </row>
    <row r="121" spans="1:4" ht="24.75" customHeight="1">
      <c r="A121" s="433" t="s">
        <v>778</v>
      </c>
      <c r="B121" s="434" t="s">
        <v>779</v>
      </c>
      <c r="C121" s="316"/>
      <c r="D121" s="316"/>
    </row>
    <row r="122" spans="1:4" ht="12.75" customHeight="1">
      <c r="A122" s="433" t="s">
        <v>780</v>
      </c>
      <c r="B122" s="434" t="s">
        <v>781</v>
      </c>
      <c r="C122" s="316"/>
      <c r="D122" s="316"/>
    </row>
    <row r="123" spans="1:4" ht="12.75" customHeight="1">
      <c r="A123" s="433" t="s">
        <v>782</v>
      </c>
      <c r="B123" s="434" t="s">
        <v>783</v>
      </c>
      <c r="C123" s="316">
        <v>10774</v>
      </c>
      <c r="D123" s="316">
        <v>11500</v>
      </c>
    </row>
    <row r="124" spans="1:4" ht="12.75" customHeight="1">
      <c r="A124" s="433" t="s">
        <v>784</v>
      </c>
      <c r="B124" s="434" t="s">
        <v>785</v>
      </c>
      <c r="C124" s="316"/>
      <c r="D124" s="316"/>
    </row>
    <row r="125" spans="1:4" ht="12.75" customHeight="1">
      <c r="A125" s="433" t="s">
        <v>786</v>
      </c>
      <c r="B125" s="434" t="s">
        <v>787</v>
      </c>
      <c r="C125" s="316"/>
      <c r="D125" s="316"/>
    </row>
    <row r="126" spans="1:4" ht="12.75" customHeight="1">
      <c r="A126" s="433" t="s">
        <v>788</v>
      </c>
      <c r="B126" s="434" t="s">
        <v>789</v>
      </c>
      <c r="C126" s="316"/>
      <c r="D126" s="316"/>
    </row>
    <row r="127" spans="1:4" ht="12.75" customHeight="1">
      <c r="A127" s="433" t="s">
        <v>790</v>
      </c>
      <c r="B127" s="434" t="s">
        <v>791</v>
      </c>
      <c r="C127" s="316"/>
      <c r="D127" s="316"/>
    </row>
    <row r="128" spans="1:4" ht="12.75" customHeight="1">
      <c r="A128" s="433" t="s">
        <v>792</v>
      </c>
      <c r="B128" s="434" t="s">
        <v>793</v>
      </c>
      <c r="C128" s="316"/>
      <c r="D128" s="316"/>
    </row>
    <row r="129" spans="1:4" ht="12.75" customHeight="1">
      <c r="A129" s="433" t="s">
        <v>794</v>
      </c>
      <c r="B129" s="434" t="s">
        <v>795</v>
      </c>
      <c r="C129" s="316"/>
      <c r="D129" s="316"/>
    </row>
    <row r="130" spans="1:4" ht="12.75" customHeight="1">
      <c r="A130" s="433" t="s">
        <v>796</v>
      </c>
      <c r="B130" s="434" t="s">
        <v>797</v>
      </c>
      <c r="C130" s="316"/>
      <c r="D130" s="316"/>
    </row>
    <row r="131" spans="1:4" ht="12.75" customHeight="1">
      <c r="A131" s="433" t="s">
        <v>798</v>
      </c>
      <c r="B131" s="434" t="s">
        <v>799</v>
      </c>
      <c r="C131" s="316">
        <v>537</v>
      </c>
      <c r="D131" s="316">
        <v>600</v>
      </c>
    </row>
    <row r="132" spans="1:4" ht="12.75" customHeight="1">
      <c r="A132" s="433" t="s">
        <v>800</v>
      </c>
      <c r="B132" s="434" t="s">
        <v>801</v>
      </c>
      <c r="C132" s="316"/>
      <c r="D132" s="316"/>
    </row>
    <row r="133" spans="1:4" ht="12.75" customHeight="1">
      <c r="A133" s="433" t="s">
        <v>802</v>
      </c>
      <c r="B133" s="434" t="s">
        <v>803</v>
      </c>
      <c r="C133" s="316">
        <v>9094</v>
      </c>
      <c r="D133" s="316">
        <v>10000</v>
      </c>
    </row>
    <row r="134" spans="1:4" ht="12.75" customHeight="1">
      <c r="A134" s="433" t="s">
        <v>804</v>
      </c>
      <c r="B134" s="434" t="s">
        <v>805</v>
      </c>
      <c r="C134" s="316"/>
      <c r="D134" s="316"/>
    </row>
    <row r="135" spans="1:4" ht="12.75" customHeight="1">
      <c r="A135" s="433" t="s">
        <v>806</v>
      </c>
      <c r="B135" s="434" t="s">
        <v>807</v>
      </c>
      <c r="C135" s="316"/>
      <c r="D135" s="316"/>
    </row>
    <row r="136" spans="1:4" ht="12.75" customHeight="1">
      <c r="A136" s="427"/>
      <c r="B136" s="423" t="s">
        <v>808</v>
      </c>
      <c r="C136" s="431">
        <f>SUM(C137:C142)</f>
        <v>1178</v>
      </c>
      <c r="D136" s="431">
        <f>SUM(D137:D142)</f>
        <v>6000</v>
      </c>
    </row>
    <row r="137" spans="1:4" ht="12.75" customHeight="1">
      <c r="A137" s="309" t="s">
        <v>809</v>
      </c>
      <c r="B137" s="310" t="s">
        <v>451</v>
      </c>
      <c r="C137" s="316">
        <v>478</v>
      </c>
      <c r="D137" s="316">
        <v>500</v>
      </c>
    </row>
    <row r="138" spans="1:4" ht="12.75" customHeight="1">
      <c r="A138" s="309" t="s">
        <v>450</v>
      </c>
      <c r="B138" s="310" t="s">
        <v>810</v>
      </c>
      <c r="C138" s="316">
        <v>700</v>
      </c>
      <c r="D138" s="316">
        <v>5500</v>
      </c>
    </row>
    <row r="139" spans="1:4" ht="12.75" customHeight="1">
      <c r="A139" s="309" t="s">
        <v>811</v>
      </c>
      <c r="B139" s="310" t="s">
        <v>453</v>
      </c>
      <c r="C139" s="316"/>
      <c r="D139" s="316"/>
    </row>
    <row r="140" spans="1:4" ht="12.75" customHeight="1">
      <c r="A140" s="309" t="s">
        <v>812</v>
      </c>
      <c r="B140" s="310" t="s">
        <v>813</v>
      </c>
      <c r="C140" s="316"/>
      <c r="D140" s="316"/>
    </row>
    <row r="141" spans="1:4" ht="12.75" customHeight="1">
      <c r="A141" s="309" t="s">
        <v>814</v>
      </c>
      <c r="B141" s="310" t="s">
        <v>815</v>
      </c>
      <c r="C141" s="316"/>
      <c r="D141" s="316"/>
    </row>
    <row r="142" spans="1:4" ht="12.75" customHeight="1">
      <c r="A142" s="309" t="s">
        <v>816</v>
      </c>
      <c r="B142" s="310" t="s">
        <v>817</v>
      </c>
      <c r="C142" s="316"/>
      <c r="D142" s="316"/>
    </row>
    <row r="143" spans="1:4" ht="12.75" customHeight="1">
      <c r="A143" s="435"/>
      <c r="B143" s="436" t="s">
        <v>818</v>
      </c>
      <c r="C143" s="437">
        <f>C4+C8+C19+C26+C54+C111+C118+C136</f>
        <v>151075</v>
      </c>
      <c r="D143" s="437">
        <f>D4+D8+D19+D26+D54+D111+D118+D136</f>
        <v>172205</v>
      </c>
    </row>
    <row r="144" spans="1:4" ht="12.75" customHeight="1">
      <c r="A144" s="438"/>
      <c r="B144" s="439" t="s">
        <v>819</v>
      </c>
      <c r="C144" s="440"/>
      <c r="D144" s="440"/>
    </row>
    <row r="145" spans="1:4" ht="12.75" customHeight="1">
      <c r="A145" s="438" t="s">
        <v>820</v>
      </c>
      <c r="B145" s="441" t="s">
        <v>821</v>
      </c>
      <c r="C145" s="440"/>
      <c r="D145" s="440"/>
    </row>
    <row r="146" spans="1:4" ht="12.75" customHeight="1">
      <c r="A146" s="309" t="s">
        <v>822</v>
      </c>
      <c r="B146" s="310" t="s">
        <v>823</v>
      </c>
      <c r="C146" s="316">
        <v>15</v>
      </c>
      <c r="D146" s="316">
        <v>20</v>
      </c>
    </row>
    <row r="147" spans="1:4" ht="12.75" customHeight="1">
      <c r="A147" s="435"/>
      <c r="B147" s="436" t="s">
        <v>824</v>
      </c>
      <c r="C147" s="437">
        <f>C146</f>
        <v>15</v>
      </c>
      <c r="D147" s="437">
        <f>D146</f>
        <v>20</v>
      </c>
    </row>
    <row r="148" spans="1:4" ht="12.75" customHeight="1">
      <c r="A148" s="435"/>
      <c r="B148" s="436" t="s">
        <v>825</v>
      </c>
      <c r="C148" s="437">
        <f>C143+C147</f>
        <v>151090</v>
      </c>
      <c r="D148" s="437">
        <f>D143+D147</f>
        <v>172225</v>
      </c>
    </row>
    <row r="149" spans="1:4" ht="12.75" customHeight="1">
      <c r="A149" s="442"/>
      <c r="B149" s="443" t="s">
        <v>826</v>
      </c>
      <c r="C149" s="444">
        <v>11714</v>
      </c>
      <c r="D149" s="445">
        <v>11800</v>
      </c>
    </row>
    <row r="151" spans="1:4" ht="23.25" customHeight="1">
      <c r="A151" s="630" t="s">
        <v>827</v>
      </c>
      <c r="B151" s="630"/>
      <c r="C151" s="630"/>
      <c r="D151" s="630"/>
    </row>
    <row r="154" ht="12.75">
      <c r="A154" s="415" t="s">
        <v>1061</v>
      </c>
    </row>
    <row r="155" spans="1:4" ht="12.75">
      <c r="A155" s="629" t="s">
        <v>1062</v>
      </c>
      <c r="B155" s="629"/>
      <c r="C155" s="629"/>
      <c r="D155" s="629"/>
    </row>
    <row r="156" spans="1:4" ht="12.75">
      <c r="A156" s="629" t="s">
        <v>1063</v>
      </c>
      <c r="B156" s="629"/>
      <c r="C156" s="629"/>
      <c r="D156" s="629"/>
    </row>
    <row r="157" spans="1:4" ht="12.75">
      <c r="A157" s="629" t="s">
        <v>1064</v>
      </c>
      <c r="B157" s="629"/>
      <c r="C157" s="629"/>
      <c r="D157" s="629"/>
    </row>
    <row r="158" spans="1:4" ht="12.75">
      <c r="A158" s="631"/>
      <c r="B158" s="631"/>
      <c r="C158" s="631"/>
      <c r="D158" s="631"/>
    </row>
    <row r="159" spans="1:4" ht="12.75">
      <c r="A159" s="629" t="s">
        <v>1065</v>
      </c>
      <c r="B159" s="629"/>
      <c r="C159" s="629"/>
      <c r="D159" s="629"/>
    </row>
    <row r="160" spans="1:4" ht="12.75">
      <c r="A160" s="629" t="s">
        <v>1066</v>
      </c>
      <c r="B160" s="629"/>
      <c r="C160" s="629"/>
      <c r="D160" s="629"/>
    </row>
    <row r="161" spans="1:4" ht="12.75">
      <c r="A161" s="629"/>
      <c r="B161" s="629"/>
      <c r="C161" s="629"/>
      <c r="D161" s="629"/>
    </row>
    <row r="162" spans="1:4" ht="12.75">
      <c r="A162" s="629" t="s">
        <v>1067</v>
      </c>
      <c r="B162" s="629"/>
      <c r="C162" s="629"/>
      <c r="D162" s="629"/>
    </row>
    <row r="163" spans="1:4" ht="12.75">
      <c r="A163" s="629"/>
      <c r="B163" s="629"/>
      <c r="C163" s="629"/>
      <c r="D163" s="629"/>
    </row>
    <row r="164" spans="1:4" ht="12.75">
      <c r="A164" s="629"/>
      <c r="B164" s="629"/>
      <c r="C164" s="629"/>
      <c r="D164" s="629"/>
    </row>
    <row r="165" spans="1:4" ht="12.75">
      <c r="A165" s="629"/>
      <c r="B165" s="629"/>
      <c r="C165" s="629"/>
      <c r="D165" s="629"/>
    </row>
    <row r="166" spans="1:4" ht="12.75">
      <c r="A166" s="535"/>
      <c r="B166" s="535"/>
      <c r="C166" s="535"/>
      <c r="D166" s="535"/>
    </row>
  </sheetData>
  <sheetProtection/>
  <autoFilter ref="A1:E149"/>
  <mergeCells count="12">
    <mergeCell ref="A151:D151"/>
    <mergeCell ref="A155:D155"/>
    <mergeCell ref="A156:D156"/>
    <mergeCell ref="A157:D157"/>
    <mergeCell ref="A158:D158"/>
    <mergeCell ref="A159:D159"/>
    <mergeCell ref="A164:D164"/>
    <mergeCell ref="A165:D165"/>
    <mergeCell ref="A160:D160"/>
    <mergeCell ref="A161:D161"/>
    <mergeCell ref="A162:D162"/>
    <mergeCell ref="A163:D163"/>
  </mergeCells>
  <printOptions/>
  <pageMargins left="0.7" right="0.7" top="0.75" bottom="0.75" header="0.3" footer="0.3"/>
  <pageSetup horizontalDpi="600" verticalDpi="600" orientation="portrait" paperSize="9" scale="95" r:id="rId1"/>
  <headerFooter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E32" sqref="E32"/>
    </sheetView>
  </sheetViews>
  <sheetFormatPr defaultColWidth="9.140625" defaultRowHeight="12.75"/>
  <cols>
    <col min="1" max="2" width="9.140625" style="448" customWidth="1"/>
    <col min="3" max="3" width="49.140625" style="448" customWidth="1"/>
    <col min="4" max="16384" width="9.140625" style="448" customWidth="1"/>
  </cols>
  <sheetData>
    <row r="1" spans="1:3" ht="12.75">
      <c r="A1" s="446" t="s">
        <v>167</v>
      </c>
      <c r="B1" s="446"/>
      <c r="C1" s="447"/>
    </row>
    <row r="2" spans="1:6" ht="15.75">
      <c r="A2" s="449"/>
      <c r="B2" s="449"/>
      <c r="C2" s="447"/>
      <c r="E2" s="450" t="s">
        <v>828</v>
      </c>
      <c r="F2" s="451"/>
    </row>
    <row r="3" spans="1:5" ht="36" customHeight="1">
      <c r="A3" s="176" t="s">
        <v>226</v>
      </c>
      <c r="B3" s="177" t="s">
        <v>227</v>
      </c>
      <c r="C3" s="204" t="s">
        <v>228</v>
      </c>
      <c r="D3" s="178" t="s">
        <v>551</v>
      </c>
      <c r="E3" s="178" t="s">
        <v>552</v>
      </c>
    </row>
    <row r="4" spans="1:5" ht="12.75" customHeight="1">
      <c r="A4" s="452"/>
      <c r="B4" s="452"/>
      <c r="C4" s="453" t="s">
        <v>829</v>
      </c>
      <c r="D4" s="454">
        <f>SUM(D5:D14)</f>
        <v>8236</v>
      </c>
      <c r="E4" s="454">
        <f>SUM(E5:E14)</f>
        <v>7180</v>
      </c>
    </row>
    <row r="5" spans="1:5" ht="12.75" customHeight="1">
      <c r="A5" s="237" t="s">
        <v>830</v>
      </c>
      <c r="B5" s="237"/>
      <c r="C5" s="239" t="s">
        <v>831</v>
      </c>
      <c r="D5" s="455">
        <v>6</v>
      </c>
      <c r="E5" s="455"/>
    </row>
    <row r="6" spans="1:5" ht="12.75" customHeight="1">
      <c r="A6" s="237" t="s">
        <v>832</v>
      </c>
      <c r="B6" s="237"/>
      <c r="C6" s="239" t="s">
        <v>833</v>
      </c>
      <c r="D6" s="455"/>
      <c r="E6" s="455"/>
    </row>
    <row r="7" spans="1:5" ht="12.75" customHeight="1">
      <c r="A7" s="237" t="s">
        <v>834</v>
      </c>
      <c r="B7" s="237"/>
      <c r="C7" s="239" t="s">
        <v>835</v>
      </c>
      <c r="D7" s="455">
        <v>4616</v>
      </c>
      <c r="E7" s="455">
        <v>4000</v>
      </c>
    </row>
    <row r="8" spans="1:5" ht="12.75" customHeight="1">
      <c r="A8" s="237" t="s">
        <v>836</v>
      </c>
      <c r="B8" s="237"/>
      <c r="C8" s="239" t="s">
        <v>837</v>
      </c>
      <c r="D8" s="455"/>
      <c r="E8" s="455"/>
    </row>
    <row r="9" spans="1:9" ht="12.75" customHeight="1">
      <c r="A9" s="237">
        <v>2200046</v>
      </c>
      <c r="B9" s="237">
        <v>12</v>
      </c>
      <c r="C9" s="239" t="s">
        <v>838</v>
      </c>
      <c r="D9" s="455">
        <v>487</v>
      </c>
      <c r="E9" s="455">
        <v>500</v>
      </c>
      <c r="G9" s="456"/>
      <c r="H9" s="456"/>
      <c r="I9" s="456"/>
    </row>
    <row r="10" spans="1:9" ht="12.75" customHeight="1">
      <c r="A10" s="237">
        <v>2200046</v>
      </c>
      <c r="B10" s="238" t="s">
        <v>285</v>
      </c>
      <c r="C10" s="239" t="s">
        <v>839</v>
      </c>
      <c r="D10" s="455">
        <v>2899</v>
      </c>
      <c r="E10" s="455">
        <v>2500</v>
      </c>
      <c r="G10" s="457"/>
      <c r="H10" s="458"/>
      <c r="I10" s="459"/>
    </row>
    <row r="11" spans="1:9" ht="12.75" customHeight="1">
      <c r="A11" s="237" t="s">
        <v>840</v>
      </c>
      <c r="B11" s="237"/>
      <c r="C11" s="239" t="s">
        <v>841</v>
      </c>
      <c r="D11" s="455">
        <v>76</v>
      </c>
      <c r="E11" s="455">
        <v>80</v>
      </c>
      <c r="G11" s="457"/>
      <c r="H11" s="458"/>
      <c r="I11" s="456"/>
    </row>
    <row r="12" spans="1:5" ht="12.75" customHeight="1">
      <c r="A12" s="237" t="s">
        <v>842</v>
      </c>
      <c r="B12" s="237"/>
      <c r="C12" s="239" t="s">
        <v>843</v>
      </c>
      <c r="D12" s="455"/>
      <c r="E12" s="455"/>
    </row>
    <row r="13" spans="1:5" ht="12.75" customHeight="1">
      <c r="A13" s="460">
        <v>2200129</v>
      </c>
      <c r="B13" s="460"/>
      <c r="C13" s="461" t="s">
        <v>844</v>
      </c>
      <c r="D13" s="455">
        <v>152</v>
      </c>
      <c r="E13" s="455">
        <v>100</v>
      </c>
    </row>
    <row r="14" spans="1:5" ht="12.75" customHeight="1">
      <c r="A14" s="460">
        <v>2200129</v>
      </c>
      <c r="B14" s="460">
        <v>33</v>
      </c>
      <c r="C14" s="461" t="s">
        <v>844</v>
      </c>
      <c r="D14" s="455"/>
      <c r="E14" s="455"/>
    </row>
    <row r="15" spans="1:5" ht="12.75" customHeight="1">
      <c r="A15" s="237"/>
      <c r="B15" s="462"/>
      <c r="C15" s="463" t="s">
        <v>845</v>
      </c>
      <c r="D15" s="464">
        <v>6189</v>
      </c>
      <c r="E15" s="464">
        <v>6000</v>
      </c>
    </row>
    <row r="16" spans="1:5" ht="12.75" customHeight="1">
      <c r="A16" s="452"/>
      <c r="B16" s="452"/>
      <c r="C16" s="453" t="s">
        <v>846</v>
      </c>
      <c r="D16" s="454">
        <f>SUM(D17:D19)</f>
        <v>84</v>
      </c>
      <c r="E16" s="454">
        <f>SUM(E17:E19)</f>
        <v>80</v>
      </c>
    </row>
    <row r="17" spans="1:5" ht="12.75" customHeight="1">
      <c r="A17" s="237">
        <v>2400810</v>
      </c>
      <c r="B17" s="237"/>
      <c r="C17" s="239" t="s">
        <v>847</v>
      </c>
      <c r="D17" s="455">
        <v>84</v>
      </c>
      <c r="E17" s="455">
        <v>80</v>
      </c>
    </row>
    <row r="18" spans="1:5" ht="12.75" customHeight="1">
      <c r="A18" s="237">
        <v>2400828</v>
      </c>
      <c r="B18" s="237"/>
      <c r="C18" s="239" t="s">
        <v>848</v>
      </c>
      <c r="D18" s="455"/>
      <c r="E18" s="455"/>
    </row>
    <row r="19" spans="1:5" ht="12.75" customHeight="1">
      <c r="A19" s="237">
        <v>2400836</v>
      </c>
      <c r="B19" s="237"/>
      <c r="C19" s="239" t="s">
        <v>849</v>
      </c>
      <c r="D19" s="455"/>
      <c r="E19" s="455"/>
    </row>
    <row r="20" spans="1:5" ht="12.75" customHeight="1">
      <c r="A20" s="237"/>
      <c r="B20" s="237"/>
      <c r="C20" s="463" t="s">
        <v>850</v>
      </c>
      <c r="D20" s="464">
        <v>75</v>
      </c>
      <c r="E20" s="464">
        <v>75</v>
      </c>
    </row>
    <row r="21" spans="1:5" ht="15.75" customHeight="1">
      <c r="A21" s="632" t="s">
        <v>851</v>
      </c>
      <c r="B21" s="632"/>
      <c r="C21" s="632"/>
      <c r="D21" s="632"/>
      <c r="E21" s="632"/>
    </row>
    <row r="22" spans="1:3" ht="15.75" customHeight="1">
      <c r="A22" s="458"/>
      <c r="B22" s="458"/>
      <c r="C22" s="458"/>
    </row>
    <row r="23" spans="1:3" ht="15.75" customHeight="1">
      <c r="A23" s="465" t="s">
        <v>168</v>
      </c>
      <c r="B23" s="465"/>
      <c r="C23" s="458"/>
    </row>
    <row r="24" spans="1:6" ht="15.75" customHeight="1">
      <c r="A24" s="466"/>
      <c r="B24" s="466"/>
      <c r="C24" s="458"/>
      <c r="E24" s="450" t="s">
        <v>852</v>
      </c>
      <c r="F24" s="467"/>
    </row>
    <row r="25" spans="1:5" ht="35.25" customHeight="1">
      <c r="A25" s="176" t="s">
        <v>226</v>
      </c>
      <c r="B25" s="177" t="s">
        <v>227</v>
      </c>
      <c r="C25" s="204" t="s">
        <v>228</v>
      </c>
      <c r="D25" s="178" t="s">
        <v>551</v>
      </c>
      <c r="E25" s="178" t="s">
        <v>552</v>
      </c>
    </row>
    <row r="26" spans="1:5" ht="12.75" customHeight="1">
      <c r="A26" s="468"/>
      <c r="B26" s="469"/>
      <c r="C26" s="453" t="s">
        <v>853</v>
      </c>
      <c r="D26" s="454">
        <f>SUM(D27:D33)</f>
        <v>6528</v>
      </c>
      <c r="E26" s="454">
        <f>SUM(E27:E33)</f>
        <v>5100</v>
      </c>
    </row>
    <row r="27" spans="1:5" ht="12.75" customHeight="1">
      <c r="A27" s="237" t="s">
        <v>854</v>
      </c>
      <c r="B27" s="238"/>
      <c r="C27" s="239" t="s">
        <v>855</v>
      </c>
      <c r="D27" s="455">
        <v>25</v>
      </c>
      <c r="E27" s="455"/>
    </row>
    <row r="28" spans="1:5" ht="12.75" customHeight="1">
      <c r="A28" s="237" t="s">
        <v>856</v>
      </c>
      <c r="B28" s="238"/>
      <c r="C28" s="239" t="s">
        <v>857</v>
      </c>
      <c r="D28" s="455">
        <v>245</v>
      </c>
      <c r="E28" s="455"/>
    </row>
    <row r="29" spans="1:5" ht="12.75" customHeight="1">
      <c r="A29" s="237" t="s">
        <v>858</v>
      </c>
      <c r="B29" s="238"/>
      <c r="C29" s="239" t="s">
        <v>859</v>
      </c>
      <c r="D29" s="455">
        <v>4</v>
      </c>
      <c r="E29" s="455"/>
    </row>
    <row r="30" spans="1:5" ht="12.75" customHeight="1">
      <c r="A30" s="237" t="s">
        <v>259</v>
      </c>
      <c r="B30" s="238"/>
      <c r="C30" s="239" t="s">
        <v>260</v>
      </c>
      <c r="D30" s="455">
        <v>4890</v>
      </c>
      <c r="E30" s="455">
        <v>4000</v>
      </c>
    </row>
    <row r="31" spans="1:5" ht="12.75" customHeight="1">
      <c r="A31" s="237">
        <v>2200103</v>
      </c>
      <c r="B31" s="238" t="s">
        <v>285</v>
      </c>
      <c r="C31" s="239" t="s">
        <v>860</v>
      </c>
      <c r="D31" s="455">
        <v>352</v>
      </c>
      <c r="E31" s="455">
        <v>300</v>
      </c>
    </row>
    <row r="32" spans="1:5" ht="12.75" customHeight="1">
      <c r="A32" s="237">
        <v>2200103</v>
      </c>
      <c r="B32" s="238">
        <v>17</v>
      </c>
      <c r="C32" s="239" t="s">
        <v>861</v>
      </c>
      <c r="D32" s="455">
        <v>1012</v>
      </c>
      <c r="E32" s="455">
        <v>800</v>
      </c>
    </row>
    <row r="33" spans="1:5" ht="12.75" customHeight="1">
      <c r="A33" s="237">
        <v>2200103</v>
      </c>
      <c r="B33" s="238" t="s">
        <v>247</v>
      </c>
      <c r="C33" s="239" t="s">
        <v>862</v>
      </c>
      <c r="D33" s="455"/>
      <c r="E33" s="455"/>
    </row>
    <row r="34" spans="1:5" ht="12.75" customHeight="1">
      <c r="A34" s="239"/>
      <c r="B34" s="470"/>
      <c r="C34" s="463" t="s">
        <v>863</v>
      </c>
      <c r="D34" s="464">
        <v>3541</v>
      </c>
      <c r="E34" s="464">
        <v>3300</v>
      </c>
    </row>
    <row r="35" spans="1:2" ht="15.75">
      <c r="A35" s="451"/>
      <c r="B35" s="451"/>
    </row>
    <row r="36" ht="12.75">
      <c r="B36" s="448" t="s">
        <v>864</v>
      </c>
    </row>
    <row r="38" ht="12.75">
      <c r="A38" s="448" t="s">
        <v>1068</v>
      </c>
    </row>
    <row r="39" ht="12.75">
      <c r="A39" s="448" t="s">
        <v>1069</v>
      </c>
    </row>
    <row r="40" ht="12.75">
      <c r="A40" s="448" t="s">
        <v>1070</v>
      </c>
    </row>
    <row r="42" ht="12.75">
      <c r="A42" s="448" t="s">
        <v>1301</v>
      </c>
    </row>
  </sheetData>
  <sheetProtection/>
  <mergeCells count="1">
    <mergeCell ref="A21:E2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00390625" style="172" customWidth="1"/>
    <col min="2" max="2" width="9.421875" style="230" customWidth="1"/>
    <col min="3" max="3" width="49.140625" style="172" customWidth="1"/>
    <col min="4" max="4" width="9.28125" style="172" customWidth="1"/>
    <col min="5" max="5" width="10.421875" style="172" customWidth="1"/>
    <col min="6" max="16384" width="9.140625" style="172" customWidth="1"/>
  </cols>
  <sheetData>
    <row r="1" spans="1:3" ht="15.75" customHeight="1">
      <c r="A1" s="259" t="s">
        <v>169</v>
      </c>
      <c r="B1" s="260"/>
      <c r="C1" s="171"/>
    </row>
    <row r="2" spans="1:5" ht="15.75" customHeight="1">
      <c r="A2" s="231"/>
      <c r="B2" s="262"/>
      <c r="C2" s="171"/>
      <c r="E2" s="175" t="s">
        <v>865</v>
      </c>
    </row>
    <row r="3" spans="1:5" ht="25.5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 customHeight="1">
      <c r="A4" s="471"/>
      <c r="B4" s="472"/>
      <c r="C4" s="232" t="s">
        <v>866</v>
      </c>
      <c r="D4" s="473">
        <f>SUM(D5:D10)</f>
        <v>10193</v>
      </c>
      <c r="E4" s="473">
        <f>SUM(E5:E10)</f>
        <v>10200</v>
      </c>
    </row>
    <row r="5" spans="1:5" ht="12.75" customHeight="1">
      <c r="A5" s="364" t="s">
        <v>867</v>
      </c>
      <c r="B5" s="238"/>
      <c r="C5" s="234" t="s">
        <v>868</v>
      </c>
      <c r="D5" s="474">
        <v>4461</v>
      </c>
      <c r="E5" s="196">
        <v>4200</v>
      </c>
    </row>
    <row r="6" spans="1:5" ht="12.75" customHeight="1">
      <c r="A6" s="364">
        <v>1400019</v>
      </c>
      <c r="B6" s="238" t="s">
        <v>869</v>
      </c>
      <c r="C6" s="234" t="s">
        <v>870</v>
      </c>
      <c r="D6" s="196">
        <v>5732</v>
      </c>
      <c r="E6" s="196">
        <v>6000</v>
      </c>
    </row>
    <row r="7" spans="1:5" ht="12.75" customHeight="1">
      <c r="A7" s="237" t="s">
        <v>259</v>
      </c>
      <c r="B7" s="238"/>
      <c r="C7" s="239" t="s">
        <v>260</v>
      </c>
      <c r="D7" s="196"/>
      <c r="E7" s="196"/>
    </row>
    <row r="8" spans="1:5" ht="12.75" customHeight="1">
      <c r="A8" s="237" t="s">
        <v>441</v>
      </c>
      <c r="B8" s="238"/>
      <c r="C8" s="239" t="s">
        <v>442</v>
      </c>
      <c r="D8" s="196"/>
      <c r="E8" s="196"/>
    </row>
    <row r="9" spans="1:5" ht="12.75" customHeight="1">
      <c r="A9" s="364" t="s">
        <v>854</v>
      </c>
      <c r="B9" s="238"/>
      <c r="C9" s="234" t="s">
        <v>871</v>
      </c>
      <c r="D9" s="196"/>
      <c r="E9" s="196"/>
    </row>
    <row r="10" spans="1:5" ht="12.75" customHeight="1">
      <c r="A10" s="364" t="s">
        <v>856</v>
      </c>
      <c r="B10" s="238"/>
      <c r="C10" s="234" t="s">
        <v>872</v>
      </c>
      <c r="D10" s="196"/>
      <c r="E10" s="475"/>
    </row>
    <row r="11" spans="1:5" ht="12.75" customHeight="1">
      <c r="A11" s="476"/>
      <c r="B11" s="477"/>
      <c r="C11" s="232" t="s">
        <v>261</v>
      </c>
      <c r="D11" s="184">
        <f>SUM(D12:D18)</f>
        <v>9375</v>
      </c>
      <c r="E11" s="184">
        <f>SUM(E12:E18)</f>
        <v>9550</v>
      </c>
    </row>
    <row r="12" spans="1:5" ht="12.75" customHeight="1">
      <c r="A12" s="364">
        <v>1000165</v>
      </c>
      <c r="B12" s="238"/>
      <c r="C12" s="234" t="s">
        <v>272</v>
      </c>
      <c r="D12" s="196">
        <v>41</v>
      </c>
      <c r="E12" s="196">
        <v>50</v>
      </c>
    </row>
    <row r="13" spans="1:5" ht="12.75" customHeight="1">
      <c r="A13" s="364" t="s">
        <v>873</v>
      </c>
      <c r="B13" s="238"/>
      <c r="C13" s="234" t="s">
        <v>874</v>
      </c>
      <c r="D13" s="196"/>
      <c r="E13" s="196"/>
    </row>
    <row r="14" spans="1:5" ht="12.75" customHeight="1">
      <c r="A14" s="364" t="s">
        <v>875</v>
      </c>
      <c r="B14" s="238"/>
      <c r="C14" s="234" t="s">
        <v>876</v>
      </c>
      <c r="D14" s="196"/>
      <c r="E14" s="196"/>
    </row>
    <row r="15" spans="1:5" ht="12.75" customHeight="1">
      <c r="A15" s="364">
        <v>1000116</v>
      </c>
      <c r="B15" s="238" t="s">
        <v>877</v>
      </c>
      <c r="C15" s="234" t="s">
        <v>878</v>
      </c>
      <c r="D15" s="196">
        <v>9334</v>
      </c>
      <c r="E15" s="196">
        <v>9500</v>
      </c>
    </row>
    <row r="16" spans="1:5" ht="12.75" customHeight="1">
      <c r="A16" s="364">
        <v>1000116</v>
      </c>
      <c r="B16" s="238" t="s">
        <v>879</v>
      </c>
      <c r="C16" s="234" t="s">
        <v>880</v>
      </c>
      <c r="D16" s="196"/>
      <c r="E16" s="196"/>
    </row>
    <row r="17" spans="1:5" ht="12.75" customHeight="1">
      <c r="A17" s="364" t="s">
        <v>443</v>
      </c>
      <c r="B17" s="238"/>
      <c r="C17" s="234" t="s">
        <v>482</v>
      </c>
      <c r="D17" s="196"/>
      <c r="E17" s="196"/>
    </row>
    <row r="18" spans="1:5" ht="12.75" customHeight="1">
      <c r="A18" s="364">
        <v>1000272</v>
      </c>
      <c r="B18" s="238"/>
      <c r="C18" s="234" t="s">
        <v>445</v>
      </c>
      <c r="D18" s="196"/>
      <c r="E18" s="196"/>
    </row>
    <row r="19" spans="1:5" ht="12.75" customHeight="1">
      <c r="A19" s="199"/>
      <c r="B19" s="200"/>
      <c r="C19" s="232" t="s">
        <v>277</v>
      </c>
      <c r="D19" s="478"/>
      <c r="E19" s="478"/>
    </row>
    <row r="20" spans="1:5" ht="12.75" customHeight="1">
      <c r="A20" s="244">
        <v>1000215</v>
      </c>
      <c r="B20" s="245"/>
      <c r="C20" s="187" t="s">
        <v>278</v>
      </c>
      <c r="D20" s="187"/>
      <c r="E20" s="187"/>
    </row>
    <row r="21" spans="1:5" ht="12.75" customHeight="1">
      <c r="A21" s="246">
        <v>1000207</v>
      </c>
      <c r="B21" s="247"/>
      <c r="C21" s="195" t="s">
        <v>279</v>
      </c>
      <c r="D21" s="212"/>
      <c r="E21" s="212"/>
    </row>
    <row r="22" spans="1:5" ht="12.75" customHeight="1">
      <c r="A22" s="185">
        <v>1000207</v>
      </c>
      <c r="B22" s="191" t="s">
        <v>280</v>
      </c>
      <c r="C22" s="186" t="s">
        <v>281</v>
      </c>
      <c r="D22" s="187">
        <v>0</v>
      </c>
      <c r="E22" s="187">
        <v>0</v>
      </c>
    </row>
    <row r="23" spans="1:5" ht="12.75" customHeight="1">
      <c r="A23" s="185">
        <v>1000207</v>
      </c>
      <c r="B23" s="191" t="s">
        <v>280</v>
      </c>
      <c r="C23" s="186" t="s">
        <v>282</v>
      </c>
      <c r="D23" s="187">
        <v>0</v>
      </c>
      <c r="E23" s="187">
        <v>0</v>
      </c>
    </row>
    <row r="24" spans="1:5" ht="12.75" customHeight="1">
      <c r="A24" s="185">
        <v>1000207</v>
      </c>
      <c r="B24" s="191" t="s">
        <v>280</v>
      </c>
      <c r="C24" s="186" t="s">
        <v>283</v>
      </c>
      <c r="D24" s="187">
        <v>0</v>
      </c>
      <c r="E24" s="187">
        <v>0</v>
      </c>
    </row>
    <row r="25" spans="1:5" ht="12.75" customHeight="1">
      <c r="A25" s="185">
        <v>1000207</v>
      </c>
      <c r="B25" s="191" t="s">
        <v>280</v>
      </c>
      <c r="C25" s="186" t="s">
        <v>284</v>
      </c>
      <c r="D25" s="187">
        <v>0</v>
      </c>
      <c r="E25" s="187">
        <v>0</v>
      </c>
    </row>
    <row r="26" spans="1:5" ht="12.75" customHeight="1">
      <c r="A26" s="244">
        <v>1000207</v>
      </c>
      <c r="B26" s="245" t="s">
        <v>285</v>
      </c>
      <c r="C26" s="187" t="s">
        <v>286</v>
      </c>
      <c r="D26" s="187"/>
      <c r="E26" s="187"/>
    </row>
    <row r="27" spans="1:5" ht="12.75" customHeight="1">
      <c r="A27" s="244">
        <v>1000207</v>
      </c>
      <c r="B27" s="245" t="s">
        <v>287</v>
      </c>
      <c r="C27" s="187" t="s">
        <v>288</v>
      </c>
      <c r="D27" s="187"/>
      <c r="E27" s="187"/>
    </row>
    <row r="29" spans="1:4" ht="12.75">
      <c r="A29" s="249" t="s">
        <v>341</v>
      </c>
      <c r="D29" s="172">
        <v>53</v>
      </c>
    </row>
  </sheetData>
  <sheetProtection/>
  <printOptions/>
  <pageMargins left="0.75" right="0.75" top="0.61" bottom="0.55" header="0.5" footer="0.5"/>
  <pageSetup horizontalDpi="1200" verticalDpi="1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9.140625" style="172" customWidth="1"/>
    <col min="2" max="2" width="9.140625" style="230" customWidth="1"/>
    <col min="3" max="3" width="49.140625" style="172" customWidth="1"/>
    <col min="4" max="16384" width="9.140625" style="172" customWidth="1"/>
  </cols>
  <sheetData>
    <row r="1" spans="1:3" ht="12.75">
      <c r="A1" s="259" t="s">
        <v>170</v>
      </c>
      <c r="B1" s="260"/>
      <c r="C1" s="171"/>
    </row>
    <row r="2" spans="1:5" ht="12.75">
      <c r="A2" s="231"/>
      <c r="B2" s="262"/>
      <c r="C2" s="171"/>
      <c r="E2" s="175" t="s">
        <v>881</v>
      </c>
    </row>
    <row r="3" spans="1:5" ht="25.5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 customHeight="1">
      <c r="A4" s="263"/>
      <c r="B4" s="264"/>
      <c r="C4" s="232" t="s">
        <v>866</v>
      </c>
      <c r="D4" s="184">
        <f>SUM(D5:D6)</f>
        <v>3407</v>
      </c>
      <c r="E4" s="184">
        <f>SUM(E5:E6)</f>
        <v>3430</v>
      </c>
    </row>
    <row r="5" spans="1:5" ht="12.75" customHeight="1">
      <c r="A5" s="364">
        <v>1500016</v>
      </c>
      <c r="B5" s="238"/>
      <c r="C5" s="234" t="s">
        <v>882</v>
      </c>
      <c r="D5" s="196">
        <v>2392</v>
      </c>
      <c r="E5" s="196">
        <v>2400</v>
      </c>
    </row>
    <row r="6" spans="1:5" ht="12.75" customHeight="1">
      <c r="A6" s="364">
        <v>1500016</v>
      </c>
      <c r="B6" s="238" t="s">
        <v>869</v>
      </c>
      <c r="C6" s="234" t="s">
        <v>870</v>
      </c>
      <c r="D6" s="196">
        <v>1015</v>
      </c>
      <c r="E6" s="196">
        <v>1030</v>
      </c>
    </row>
    <row r="7" spans="1:5" ht="12.75" customHeight="1">
      <c r="A7" s="476"/>
      <c r="B7" s="477"/>
      <c r="C7" s="232" t="s">
        <v>261</v>
      </c>
      <c r="D7" s="184">
        <f>SUM(D8:D12)</f>
        <v>442</v>
      </c>
      <c r="E7" s="184">
        <f>SUM(E8:E12)</f>
        <v>440</v>
      </c>
    </row>
    <row r="8" spans="1:5" ht="12.75" customHeight="1">
      <c r="A8" s="185" t="s">
        <v>325</v>
      </c>
      <c r="B8" s="177"/>
      <c r="C8" s="234" t="s">
        <v>883</v>
      </c>
      <c r="D8" s="196"/>
      <c r="E8" s="196"/>
    </row>
    <row r="9" spans="1:5" ht="12.75" customHeight="1">
      <c r="A9" s="364" t="s">
        <v>875</v>
      </c>
      <c r="B9" s="238"/>
      <c r="C9" s="234" t="s">
        <v>876</v>
      </c>
      <c r="D9" s="196">
        <v>390</v>
      </c>
      <c r="E9" s="196">
        <v>390</v>
      </c>
    </row>
    <row r="10" spans="1:5" ht="12.75" customHeight="1">
      <c r="A10" s="364" t="s">
        <v>339</v>
      </c>
      <c r="B10" s="238"/>
      <c r="C10" s="234" t="s">
        <v>884</v>
      </c>
      <c r="D10" s="196"/>
      <c r="E10" s="196"/>
    </row>
    <row r="11" spans="1:5" ht="12.75" customHeight="1">
      <c r="A11" s="364" t="s">
        <v>885</v>
      </c>
      <c r="B11" s="238"/>
      <c r="C11" s="234" t="s">
        <v>886</v>
      </c>
      <c r="D11" s="196">
        <v>52</v>
      </c>
      <c r="E11" s="196">
        <v>50</v>
      </c>
    </row>
    <row r="12" spans="1:5" ht="12.75" customHeight="1">
      <c r="A12" s="364" t="s">
        <v>887</v>
      </c>
      <c r="B12" s="238"/>
      <c r="C12" s="234" t="s">
        <v>888</v>
      </c>
      <c r="D12" s="196"/>
      <c r="E12" s="196"/>
    </row>
    <row r="14" spans="1:4" ht="12.75">
      <c r="A14" s="172">
        <v>1000058</v>
      </c>
      <c r="D14" s="172">
        <v>17</v>
      </c>
    </row>
    <row r="15" spans="1:4" ht="12.75">
      <c r="A15" s="172">
        <v>1000165</v>
      </c>
      <c r="D15" s="172"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">
      <selection activeCell="E21" sqref="E21"/>
    </sheetView>
  </sheetViews>
  <sheetFormatPr defaultColWidth="9.140625" defaultRowHeight="12.75"/>
  <cols>
    <col min="1" max="1" width="9.140625" style="349" customWidth="1"/>
    <col min="2" max="2" width="9.140625" style="482" customWidth="1"/>
    <col min="3" max="3" width="49.140625" style="172" customWidth="1"/>
    <col min="4" max="16384" width="9.140625" style="172" customWidth="1"/>
  </cols>
  <sheetData>
    <row r="1" spans="1:3" ht="15.75" customHeight="1">
      <c r="A1" s="169" t="s">
        <v>171</v>
      </c>
      <c r="B1" s="170"/>
      <c r="C1" s="171"/>
    </row>
    <row r="2" spans="1:5" ht="15.75" customHeight="1">
      <c r="A2" s="355"/>
      <c r="B2" s="479"/>
      <c r="C2" s="171"/>
      <c r="E2" s="175" t="s">
        <v>889</v>
      </c>
    </row>
    <row r="3" spans="1:5" ht="33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5.75" customHeight="1">
      <c r="A4" s="471"/>
      <c r="B4" s="472"/>
      <c r="C4" s="232" t="s">
        <v>866</v>
      </c>
      <c r="D4" s="384">
        <f>SUM(D5:D11)</f>
        <v>5289</v>
      </c>
      <c r="E4" s="384">
        <f>SUM(E5:E11)</f>
        <v>5310</v>
      </c>
    </row>
    <row r="5" spans="1:5" ht="24.75" customHeight="1">
      <c r="A5" s="185">
        <v>1600014</v>
      </c>
      <c r="B5" s="177" t="s">
        <v>890</v>
      </c>
      <c r="C5" s="234" t="s">
        <v>891</v>
      </c>
      <c r="D5" s="533">
        <v>6</v>
      </c>
      <c r="E5" s="480">
        <v>10</v>
      </c>
    </row>
    <row r="6" spans="1:5" ht="24.75" customHeight="1">
      <c r="A6" s="185">
        <v>1600014</v>
      </c>
      <c r="B6" s="177" t="s">
        <v>890</v>
      </c>
      <c r="C6" s="234" t="s">
        <v>892</v>
      </c>
      <c r="D6" s="533">
        <v>6</v>
      </c>
      <c r="E6" s="480">
        <v>10</v>
      </c>
    </row>
    <row r="7" spans="1:5" ht="24.75" customHeight="1">
      <c r="A7" s="185">
        <v>1600014</v>
      </c>
      <c r="B7" s="177" t="s">
        <v>890</v>
      </c>
      <c r="C7" s="234" t="s">
        <v>893</v>
      </c>
      <c r="D7" s="533">
        <v>316</v>
      </c>
      <c r="E7" s="480">
        <v>340</v>
      </c>
    </row>
    <row r="8" spans="1:5" ht="24.75" customHeight="1">
      <c r="A8" s="185">
        <v>1600014</v>
      </c>
      <c r="B8" s="177" t="s">
        <v>890</v>
      </c>
      <c r="C8" s="234" t="s">
        <v>894</v>
      </c>
      <c r="D8" s="533">
        <v>398</v>
      </c>
      <c r="E8" s="481">
        <v>350</v>
      </c>
    </row>
    <row r="9" spans="1:5" ht="24.75" customHeight="1">
      <c r="A9" s="185">
        <v>1600014</v>
      </c>
      <c r="B9" s="340" t="s">
        <v>280</v>
      </c>
      <c r="C9" s="186" t="s">
        <v>895</v>
      </c>
      <c r="D9" s="481">
        <v>0</v>
      </c>
      <c r="E9" s="481">
        <v>0</v>
      </c>
    </row>
    <row r="10" spans="1:5" ht="12.75" customHeight="1">
      <c r="A10" s="185">
        <v>1600014</v>
      </c>
      <c r="B10" s="177" t="s">
        <v>285</v>
      </c>
      <c r="C10" s="234" t="s">
        <v>896</v>
      </c>
      <c r="D10" s="480">
        <v>3574</v>
      </c>
      <c r="E10" s="480">
        <v>3600</v>
      </c>
    </row>
    <row r="11" spans="1:5" ht="12.75" customHeight="1">
      <c r="A11" s="185">
        <v>1600014</v>
      </c>
      <c r="B11" s="177" t="s">
        <v>869</v>
      </c>
      <c r="C11" s="234" t="s">
        <v>870</v>
      </c>
      <c r="D11" s="480">
        <v>989</v>
      </c>
      <c r="E11" s="480">
        <v>1000</v>
      </c>
    </row>
    <row r="12" spans="1:5" ht="12.75" customHeight="1">
      <c r="A12" s="199"/>
      <c r="B12" s="200"/>
      <c r="C12" s="232" t="s">
        <v>261</v>
      </c>
      <c r="D12" s="384">
        <f>SUM(D13:D21)</f>
        <v>4163</v>
      </c>
      <c r="E12" s="384">
        <f>SUM(E13:E21)</f>
        <v>4125</v>
      </c>
    </row>
    <row r="13" spans="1:5" ht="12.75" customHeight="1">
      <c r="A13" s="185" t="s">
        <v>897</v>
      </c>
      <c r="B13" s="177"/>
      <c r="C13" s="234" t="s">
        <v>898</v>
      </c>
      <c r="D13" s="480">
        <v>731</v>
      </c>
      <c r="E13" s="480">
        <v>710</v>
      </c>
    </row>
    <row r="14" spans="1:5" ht="12.75" customHeight="1">
      <c r="A14" s="185" t="s">
        <v>899</v>
      </c>
      <c r="B14" s="177"/>
      <c r="C14" s="234" t="s">
        <v>900</v>
      </c>
      <c r="D14" s="480">
        <v>345</v>
      </c>
      <c r="E14" s="480">
        <v>340</v>
      </c>
    </row>
    <row r="15" spans="1:5" ht="12.75" customHeight="1">
      <c r="A15" s="185" t="s">
        <v>901</v>
      </c>
      <c r="B15" s="177"/>
      <c r="C15" s="234" t="s">
        <v>902</v>
      </c>
      <c r="D15" s="480">
        <v>730</v>
      </c>
      <c r="E15" s="480">
        <v>710</v>
      </c>
    </row>
    <row r="16" spans="1:5" ht="12.75" customHeight="1">
      <c r="A16" s="185" t="s">
        <v>903</v>
      </c>
      <c r="B16" s="177"/>
      <c r="C16" s="234" t="s">
        <v>904</v>
      </c>
      <c r="D16" s="480">
        <v>22</v>
      </c>
      <c r="E16" s="480">
        <v>20</v>
      </c>
    </row>
    <row r="17" spans="1:5" ht="12.75" customHeight="1">
      <c r="A17" s="185" t="s">
        <v>514</v>
      </c>
      <c r="B17" s="177"/>
      <c r="C17" s="234" t="s">
        <v>905</v>
      </c>
      <c r="D17" s="480">
        <v>35</v>
      </c>
      <c r="E17" s="480">
        <v>35</v>
      </c>
    </row>
    <row r="18" spans="1:5" ht="12.75" customHeight="1">
      <c r="A18" s="185" t="s">
        <v>516</v>
      </c>
      <c r="B18" s="177"/>
      <c r="C18" s="234" t="s">
        <v>517</v>
      </c>
      <c r="D18" s="480">
        <v>345</v>
      </c>
      <c r="E18" s="480">
        <v>350</v>
      </c>
    </row>
    <row r="19" spans="1:5" ht="12.75" customHeight="1">
      <c r="A19" s="185" t="s">
        <v>518</v>
      </c>
      <c r="B19" s="177"/>
      <c r="C19" s="234" t="s">
        <v>519</v>
      </c>
      <c r="D19" s="480">
        <v>1590</v>
      </c>
      <c r="E19" s="480">
        <v>1600</v>
      </c>
    </row>
    <row r="20" spans="1:5" ht="12.75" customHeight="1">
      <c r="A20" s="185" t="s">
        <v>906</v>
      </c>
      <c r="B20" s="177"/>
      <c r="C20" s="234" t="s">
        <v>513</v>
      </c>
      <c r="D20" s="480">
        <v>360</v>
      </c>
      <c r="E20" s="480">
        <v>350</v>
      </c>
    </row>
    <row r="21" spans="1:5" ht="12.75" customHeight="1">
      <c r="A21" s="185" t="s">
        <v>907</v>
      </c>
      <c r="B21" s="177"/>
      <c r="C21" s="234" t="s">
        <v>908</v>
      </c>
      <c r="D21" s="480">
        <v>5</v>
      </c>
      <c r="E21" s="480">
        <v>10</v>
      </c>
    </row>
    <row r="22" spans="1:2" ht="12.75">
      <c r="A22" s="172"/>
      <c r="B22" s="230"/>
    </row>
    <row r="23" spans="1:5" ht="12.75" customHeight="1">
      <c r="A23" s="633" t="s">
        <v>909</v>
      </c>
      <c r="B23" s="633"/>
      <c r="C23" s="633"/>
      <c r="D23" s="633"/>
      <c r="E23" s="633"/>
    </row>
    <row r="24" spans="1:5" ht="34.5" customHeight="1">
      <c r="A24" s="633"/>
      <c r="B24" s="633"/>
      <c r="C24" s="633"/>
      <c r="D24" s="633"/>
      <c r="E24" s="633"/>
    </row>
    <row r="25" spans="1:2" ht="12.75">
      <c r="A25" s="172"/>
      <c r="B25" s="230"/>
    </row>
    <row r="26" spans="1:2" ht="12.75">
      <c r="A26" s="172"/>
      <c r="B26" s="230"/>
    </row>
    <row r="27" spans="1:2" ht="12.75">
      <c r="A27" s="172"/>
      <c r="B27" s="230"/>
    </row>
    <row r="28" spans="1:2" ht="12.75">
      <c r="A28" s="172"/>
      <c r="B28" s="230"/>
    </row>
    <row r="29" spans="1:2" ht="12.75">
      <c r="A29" s="172"/>
      <c r="B29" s="230"/>
    </row>
    <row r="30" spans="1:2" ht="12.75">
      <c r="A30" s="172"/>
      <c r="B30" s="230"/>
    </row>
    <row r="31" spans="1:2" ht="12.75">
      <c r="A31" s="172"/>
      <c r="B31" s="230"/>
    </row>
    <row r="32" spans="1:2" ht="12.75">
      <c r="A32" s="172"/>
      <c r="B32" s="230"/>
    </row>
    <row r="33" spans="1:2" ht="12.75">
      <c r="A33" s="172"/>
      <c r="B33" s="230"/>
    </row>
    <row r="34" spans="1:2" ht="12.75">
      <c r="A34" s="172"/>
      <c r="B34" s="230"/>
    </row>
    <row r="35" spans="1:2" ht="12.75">
      <c r="A35" s="172"/>
      <c r="B35" s="230"/>
    </row>
    <row r="36" spans="1:2" ht="12.75">
      <c r="A36" s="172"/>
      <c r="B36" s="230"/>
    </row>
    <row r="37" spans="1:2" ht="12.75">
      <c r="A37" s="172"/>
      <c r="B37" s="230"/>
    </row>
    <row r="38" spans="1:2" ht="12.75">
      <c r="A38" s="172"/>
      <c r="B38" s="230"/>
    </row>
  </sheetData>
  <sheetProtection/>
  <mergeCells count="1">
    <mergeCell ref="A23:E2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A39" sqref="A39:E39"/>
    </sheetView>
  </sheetViews>
  <sheetFormatPr defaultColWidth="9.140625" defaultRowHeight="12.75"/>
  <cols>
    <col min="1" max="1" width="9.140625" style="172" customWidth="1"/>
    <col min="2" max="2" width="9.140625" style="230" customWidth="1"/>
    <col min="3" max="3" width="49.140625" style="172" customWidth="1"/>
    <col min="4" max="4" width="9.28125" style="172" customWidth="1"/>
    <col min="5" max="5" width="10.421875" style="172" customWidth="1"/>
    <col min="6" max="16384" width="9.140625" style="172" customWidth="1"/>
  </cols>
  <sheetData>
    <row r="1" spans="1:3" ht="12.75">
      <c r="A1" s="259" t="s">
        <v>172</v>
      </c>
      <c r="B1" s="260"/>
      <c r="C1" s="171"/>
    </row>
    <row r="2" spans="1:7" ht="12.75">
      <c r="A2" s="231"/>
      <c r="B2" s="262"/>
      <c r="C2" s="171"/>
      <c r="E2" s="175" t="s">
        <v>910</v>
      </c>
      <c r="G2" s="249"/>
    </row>
    <row r="3" spans="1:7" ht="26.25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  <c r="G3" s="249"/>
    </row>
    <row r="4" spans="1:5" ht="12.75">
      <c r="A4" s="471"/>
      <c r="B4" s="472"/>
      <c r="C4" s="232" t="s">
        <v>866</v>
      </c>
      <c r="D4" s="184">
        <f>SUM(D5:D9)</f>
        <v>4415</v>
      </c>
      <c r="E4" s="184">
        <f>SUM(E5:E9)</f>
        <v>4720</v>
      </c>
    </row>
    <row r="5" spans="1:5" ht="26.25" customHeight="1">
      <c r="A5" s="185">
        <v>1800010</v>
      </c>
      <c r="B5" s="238" t="s">
        <v>890</v>
      </c>
      <c r="C5" s="234" t="s">
        <v>911</v>
      </c>
      <c r="D5" s="534">
        <v>28</v>
      </c>
      <c r="E5" s="483">
        <v>30</v>
      </c>
    </row>
    <row r="6" spans="1:5" ht="25.5">
      <c r="A6" s="185">
        <v>1800010</v>
      </c>
      <c r="B6" s="238" t="s">
        <v>890</v>
      </c>
      <c r="C6" s="234" t="s">
        <v>912</v>
      </c>
      <c r="D6" s="534">
        <v>307</v>
      </c>
      <c r="E6" s="483">
        <v>300</v>
      </c>
    </row>
    <row r="7" spans="1:5" ht="25.5">
      <c r="A7" s="185">
        <v>1800010</v>
      </c>
      <c r="B7" s="238" t="s">
        <v>890</v>
      </c>
      <c r="C7" s="234" t="s">
        <v>913</v>
      </c>
      <c r="D7" s="534">
        <v>37</v>
      </c>
      <c r="E7" s="484">
        <v>40</v>
      </c>
    </row>
    <row r="8" spans="1:5" ht="12.75">
      <c r="A8" s="185">
        <v>1800010</v>
      </c>
      <c r="B8" s="238" t="s">
        <v>285</v>
      </c>
      <c r="C8" s="234" t="s">
        <v>914</v>
      </c>
      <c r="D8" s="196">
        <v>2933</v>
      </c>
      <c r="E8" s="196">
        <v>2950</v>
      </c>
    </row>
    <row r="9" spans="1:5" ht="12.75">
      <c r="A9" s="364">
        <v>1800010</v>
      </c>
      <c r="B9" s="238" t="s">
        <v>869</v>
      </c>
      <c r="C9" s="234" t="s">
        <v>870</v>
      </c>
      <c r="D9" s="196">
        <v>1110</v>
      </c>
      <c r="E9" s="196">
        <v>1400</v>
      </c>
    </row>
    <row r="10" spans="1:5" ht="12.75">
      <c r="A10" s="476"/>
      <c r="B10" s="477"/>
      <c r="C10" s="232" t="s">
        <v>915</v>
      </c>
      <c r="D10" s="184">
        <f>SUM(D11:D30)</f>
        <v>51452</v>
      </c>
      <c r="E10" s="184">
        <f>SUM(E11:E30)</f>
        <v>47850</v>
      </c>
    </row>
    <row r="11" spans="1:5" ht="12.75">
      <c r="A11" s="362">
        <v>1800101</v>
      </c>
      <c r="B11" s="238"/>
      <c r="C11" s="234" t="s">
        <v>916</v>
      </c>
      <c r="D11" s="196">
        <v>504</v>
      </c>
      <c r="E11" s="196">
        <v>550</v>
      </c>
    </row>
    <row r="12" spans="1:5" ht="12.75">
      <c r="A12" s="362">
        <v>1800119</v>
      </c>
      <c r="B12" s="238"/>
      <c r="C12" s="234" t="s">
        <v>917</v>
      </c>
      <c r="D12" s="196">
        <v>1910</v>
      </c>
      <c r="E12" s="196">
        <v>2000</v>
      </c>
    </row>
    <row r="13" spans="1:5" ht="12.75">
      <c r="A13" s="362">
        <v>1800127</v>
      </c>
      <c r="B13" s="238"/>
      <c r="C13" s="234" t="s">
        <v>918</v>
      </c>
      <c r="D13" s="196">
        <v>233</v>
      </c>
      <c r="E13" s="196">
        <v>250</v>
      </c>
    </row>
    <row r="14" spans="1:5" ht="12.75">
      <c r="A14" s="362">
        <v>1800135</v>
      </c>
      <c r="B14" s="238"/>
      <c r="C14" s="234" t="s">
        <v>919</v>
      </c>
      <c r="D14" s="196">
        <v>4438</v>
      </c>
      <c r="E14" s="196">
        <v>4500</v>
      </c>
    </row>
    <row r="15" spans="1:5" ht="12.75">
      <c r="A15" s="362">
        <v>1800143</v>
      </c>
      <c r="B15" s="238"/>
      <c r="C15" s="234" t="s">
        <v>920</v>
      </c>
      <c r="D15" s="196">
        <v>5326</v>
      </c>
      <c r="E15" s="196">
        <v>4800</v>
      </c>
    </row>
    <row r="16" spans="1:5" ht="15" customHeight="1">
      <c r="A16" s="362">
        <v>1800150</v>
      </c>
      <c r="B16" s="238"/>
      <c r="C16" s="234" t="s">
        <v>921</v>
      </c>
      <c r="D16" s="196"/>
      <c r="E16" s="196"/>
    </row>
    <row r="17" spans="1:5" ht="12.75">
      <c r="A17" s="362">
        <v>1800168</v>
      </c>
      <c r="B17" s="238"/>
      <c r="C17" s="234" t="s">
        <v>922</v>
      </c>
      <c r="D17" s="196">
        <v>2398</v>
      </c>
      <c r="E17" s="196">
        <v>1800</v>
      </c>
    </row>
    <row r="18" spans="1:5" ht="12.75">
      <c r="A18" s="362" t="s">
        <v>923</v>
      </c>
      <c r="B18" s="238"/>
      <c r="C18" s="234" t="s">
        <v>924</v>
      </c>
      <c r="D18" s="196">
        <v>636</v>
      </c>
      <c r="E18" s="196">
        <v>650</v>
      </c>
    </row>
    <row r="19" spans="1:5" ht="12.75">
      <c r="A19" s="362" t="s">
        <v>925</v>
      </c>
      <c r="B19" s="238"/>
      <c r="C19" s="234" t="s">
        <v>926</v>
      </c>
      <c r="D19" s="196">
        <v>2405</v>
      </c>
      <c r="E19" s="196">
        <v>1700</v>
      </c>
    </row>
    <row r="20" spans="1:5" ht="12.75">
      <c r="A20" s="362">
        <v>1800176</v>
      </c>
      <c r="B20" s="238"/>
      <c r="C20" s="234" t="s">
        <v>927</v>
      </c>
      <c r="D20" s="196">
        <v>1177</v>
      </c>
      <c r="E20" s="196">
        <v>1000</v>
      </c>
    </row>
    <row r="21" spans="1:5" ht="12.75">
      <c r="A21" s="362" t="s">
        <v>928</v>
      </c>
      <c r="B21" s="238"/>
      <c r="C21" s="234" t="s">
        <v>929</v>
      </c>
      <c r="D21" s="196">
        <v>22157</v>
      </c>
      <c r="E21" s="196">
        <v>21000</v>
      </c>
    </row>
    <row r="22" spans="1:5" ht="25.5">
      <c r="A22" s="362" t="s">
        <v>930</v>
      </c>
      <c r="B22" s="238"/>
      <c r="C22" s="234" t="s">
        <v>931</v>
      </c>
      <c r="D22" s="196">
        <v>74</v>
      </c>
      <c r="E22" s="196">
        <v>100</v>
      </c>
    </row>
    <row r="23" spans="1:5" ht="12.75" customHeight="1">
      <c r="A23" s="362">
        <v>1800184</v>
      </c>
      <c r="B23" s="238"/>
      <c r="C23" s="234" t="s">
        <v>932</v>
      </c>
      <c r="D23" s="196"/>
      <c r="E23" s="196"/>
    </row>
    <row r="24" spans="1:5" ht="12.75" customHeight="1">
      <c r="A24" s="362">
        <v>1800192</v>
      </c>
      <c r="B24" s="238"/>
      <c r="C24" s="234" t="s">
        <v>933</v>
      </c>
      <c r="D24" s="196"/>
      <c r="E24" s="196"/>
    </row>
    <row r="25" spans="1:5" ht="12.75">
      <c r="A25" s="362">
        <v>1800200</v>
      </c>
      <c r="B25" s="238"/>
      <c r="C25" s="234" t="s">
        <v>934</v>
      </c>
      <c r="D25" s="196">
        <v>1712</v>
      </c>
      <c r="E25" s="196">
        <v>1200</v>
      </c>
    </row>
    <row r="26" spans="1:5" ht="12.75">
      <c r="A26" s="362">
        <v>1800218</v>
      </c>
      <c r="B26" s="238"/>
      <c r="C26" s="234" t="s">
        <v>935</v>
      </c>
      <c r="D26" s="196">
        <v>329</v>
      </c>
      <c r="E26" s="196">
        <v>400</v>
      </c>
    </row>
    <row r="27" spans="1:5" ht="12.75">
      <c r="A27" s="362">
        <v>1800226</v>
      </c>
      <c r="B27" s="238"/>
      <c r="C27" s="234" t="s">
        <v>936</v>
      </c>
      <c r="D27" s="196">
        <v>1398</v>
      </c>
      <c r="E27" s="196">
        <v>1400</v>
      </c>
    </row>
    <row r="28" spans="1:5" ht="12.75">
      <c r="A28" s="362" t="s">
        <v>937</v>
      </c>
      <c r="B28" s="238"/>
      <c r="C28" s="234" t="s">
        <v>938</v>
      </c>
      <c r="D28" s="196">
        <v>2820</v>
      </c>
      <c r="E28" s="196">
        <v>2500</v>
      </c>
    </row>
    <row r="29" spans="1:5" ht="12.75">
      <c r="A29" s="362">
        <v>1800093</v>
      </c>
      <c r="B29" s="238"/>
      <c r="C29" s="234" t="s">
        <v>939</v>
      </c>
      <c r="D29" s="196">
        <v>3935</v>
      </c>
      <c r="E29" s="196">
        <v>4000</v>
      </c>
    </row>
    <row r="30" spans="1:5" ht="12.75">
      <c r="A30" s="364">
        <v>1000165</v>
      </c>
      <c r="B30" s="238"/>
      <c r="C30" s="234" t="s">
        <v>272</v>
      </c>
      <c r="D30" s="196"/>
      <c r="E30" s="196"/>
    </row>
    <row r="31" spans="1:5" ht="12.75">
      <c r="A31" s="485"/>
      <c r="B31" s="486"/>
      <c r="C31" s="272" t="s">
        <v>940</v>
      </c>
      <c r="D31" s="273">
        <v>2442</v>
      </c>
      <c r="E31" s="273">
        <v>2300</v>
      </c>
    </row>
    <row r="33" spans="1:5" ht="40.5" customHeight="1">
      <c r="A33" s="634" t="s">
        <v>941</v>
      </c>
      <c r="B33" s="633"/>
      <c r="C33" s="633"/>
      <c r="D33" s="633"/>
      <c r="E33" s="633"/>
    </row>
    <row r="35" spans="1:4" ht="12.75">
      <c r="A35" s="172">
        <v>1000082</v>
      </c>
      <c r="D35" s="172">
        <v>1</v>
      </c>
    </row>
    <row r="37" spans="1:5" ht="45.75" customHeight="1">
      <c r="A37" s="635" t="s">
        <v>1071</v>
      </c>
      <c r="B37" s="635"/>
      <c r="C37" s="635"/>
      <c r="D37" s="635"/>
      <c r="E37" s="635"/>
    </row>
    <row r="38" spans="1:5" ht="15">
      <c r="A38" s="635" t="s">
        <v>1072</v>
      </c>
      <c r="B38" s="635"/>
      <c r="C38" s="635"/>
      <c r="D38" s="635"/>
      <c r="E38" s="635"/>
    </row>
    <row r="39" spans="1:5" ht="15">
      <c r="A39" s="635" t="s">
        <v>1073</v>
      </c>
      <c r="B39" s="635"/>
      <c r="C39" s="635"/>
      <c r="D39" s="635"/>
      <c r="E39" s="635"/>
    </row>
    <row r="40" spans="1:5" ht="43.5" customHeight="1">
      <c r="A40" s="636" t="s">
        <v>1074</v>
      </c>
      <c r="B40" s="636"/>
      <c r="C40" s="636"/>
      <c r="D40" s="636"/>
      <c r="E40" s="636"/>
    </row>
  </sheetData>
  <sheetProtection/>
  <mergeCells count="5">
    <mergeCell ref="A33:E33"/>
    <mergeCell ref="A37:E37"/>
    <mergeCell ref="A38:E38"/>
    <mergeCell ref="A39:E39"/>
    <mergeCell ref="A40:E40"/>
  </mergeCells>
  <printOptions/>
  <pageMargins left="0.75" right="0.75" top="1" bottom="0.58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9.140625" style="172" customWidth="1"/>
    <col min="2" max="2" width="9.140625" style="230" customWidth="1"/>
    <col min="3" max="3" width="49.140625" style="172" customWidth="1"/>
    <col min="4" max="16384" width="9.140625" style="172" customWidth="1"/>
  </cols>
  <sheetData>
    <row r="1" spans="1:3" ht="12.75">
      <c r="A1" s="259" t="s">
        <v>173</v>
      </c>
      <c r="B1" s="260"/>
      <c r="C1" s="171"/>
    </row>
    <row r="2" spans="1:5" ht="12.75">
      <c r="A2" s="231"/>
      <c r="B2" s="262"/>
      <c r="C2" s="171"/>
      <c r="E2" s="175" t="s">
        <v>942</v>
      </c>
    </row>
    <row r="3" spans="1:5" ht="27.75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>
      <c r="A4" s="471"/>
      <c r="B4" s="472"/>
      <c r="C4" s="232" t="s">
        <v>866</v>
      </c>
      <c r="D4" s="184">
        <f>SUM(D5:D9)</f>
        <v>3466</v>
      </c>
      <c r="E4" s="184">
        <f>SUM(E5:E9)</f>
        <v>3490</v>
      </c>
    </row>
    <row r="5" spans="1:5" ht="25.5">
      <c r="A5" s="364">
        <v>1700012</v>
      </c>
      <c r="B5" s="238" t="s">
        <v>890</v>
      </c>
      <c r="C5" s="234" t="s">
        <v>943</v>
      </c>
      <c r="D5" s="196"/>
      <c r="E5" s="487"/>
    </row>
    <row r="6" spans="1:5" ht="24.75" customHeight="1">
      <c r="A6" s="364">
        <v>1700012</v>
      </c>
      <c r="B6" s="238" t="s">
        <v>890</v>
      </c>
      <c r="C6" s="234" t="s">
        <v>944</v>
      </c>
      <c r="D6" s="483"/>
      <c r="E6" s="483"/>
    </row>
    <row r="7" spans="1:5" ht="24.75" customHeight="1">
      <c r="A7" s="364">
        <v>1700012</v>
      </c>
      <c r="B7" s="238" t="s">
        <v>890</v>
      </c>
      <c r="C7" s="234" t="s">
        <v>945</v>
      </c>
      <c r="D7" s="488">
        <v>338</v>
      </c>
      <c r="E7" s="256">
        <v>340</v>
      </c>
    </row>
    <row r="8" spans="1:5" ht="12.75">
      <c r="A8" s="364">
        <v>1700012</v>
      </c>
      <c r="B8" s="238" t="s">
        <v>285</v>
      </c>
      <c r="C8" s="234" t="s">
        <v>946</v>
      </c>
      <c r="D8" s="196">
        <v>1897</v>
      </c>
      <c r="E8" s="196">
        <v>1900</v>
      </c>
    </row>
    <row r="9" spans="1:5" ht="12.75">
      <c r="A9" s="364">
        <v>1700012</v>
      </c>
      <c r="B9" s="238" t="s">
        <v>869</v>
      </c>
      <c r="C9" s="234" t="s">
        <v>870</v>
      </c>
      <c r="D9" s="196">
        <v>1231</v>
      </c>
      <c r="E9" s="196">
        <v>1250</v>
      </c>
    </row>
    <row r="10" spans="1:5" ht="12.75">
      <c r="A10" s="476"/>
      <c r="B10" s="477"/>
      <c r="C10" s="232" t="s">
        <v>261</v>
      </c>
      <c r="D10" s="184">
        <f>SUM(D11:D19)</f>
        <v>3411</v>
      </c>
      <c r="E10" s="184">
        <f>SUM(E11:E19)</f>
        <v>3420</v>
      </c>
    </row>
    <row r="11" spans="1:5" ht="12.75" customHeight="1">
      <c r="A11" s="364" t="s">
        <v>947</v>
      </c>
      <c r="B11" s="238"/>
      <c r="C11" s="234" t="s">
        <v>948</v>
      </c>
      <c r="D11" s="196">
        <v>1995</v>
      </c>
      <c r="E11" s="196">
        <v>2000</v>
      </c>
    </row>
    <row r="12" spans="1:5" ht="12.75" customHeight="1">
      <c r="A12" s="364" t="s">
        <v>949</v>
      </c>
      <c r="B12" s="238"/>
      <c r="C12" s="234" t="s">
        <v>950</v>
      </c>
      <c r="D12" s="196">
        <v>295</v>
      </c>
      <c r="E12" s="196">
        <v>300</v>
      </c>
    </row>
    <row r="13" spans="1:5" ht="12.75" customHeight="1">
      <c r="A13" s="364" t="s">
        <v>951</v>
      </c>
      <c r="B13" s="238"/>
      <c r="C13" s="234" t="s">
        <v>952</v>
      </c>
      <c r="D13" s="196">
        <v>158</v>
      </c>
      <c r="E13" s="196">
        <v>160</v>
      </c>
    </row>
    <row r="14" spans="1:5" ht="12.75" customHeight="1">
      <c r="A14" s="185" t="s">
        <v>953</v>
      </c>
      <c r="B14" s="177"/>
      <c r="C14" s="234" t="s">
        <v>304</v>
      </c>
      <c r="D14" s="196"/>
      <c r="E14" s="196"/>
    </row>
    <row r="15" spans="1:5" ht="12.75" customHeight="1">
      <c r="A15" s="185" t="s">
        <v>954</v>
      </c>
      <c r="B15" s="177"/>
      <c r="C15" s="234" t="s">
        <v>955</v>
      </c>
      <c r="D15" s="196">
        <v>542</v>
      </c>
      <c r="E15" s="196">
        <v>540</v>
      </c>
    </row>
    <row r="16" spans="1:5" ht="12.75" customHeight="1">
      <c r="A16" s="185" t="s">
        <v>956</v>
      </c>
      <c r="B16" s="177"/>
      <c r="C16" s="234" t="s">
        <v>957</v>
      </c>
      <c r="D16" s="196">
        <v>64</v>
      </c>
      <c r="E16" s="196">
        <v>60</v>
      </c>
    </row>
    <row r="17" spans="1:5" ht="12.75" customHeight="1">
      <c r="A17" s="185" t="s">
        <v>958</v>
      </c>
      <c r="B17" s="177"/>
      <c r="C17" s="234" t="s">
        <v>508</v>
      </c>
      <c r="D17" s="196">
        <v>68</v>
      </c>
      <c r="E17" s="196">
        <v>70</v>
      </c>
    </row>
    <row r="18" spans="1:5" ht="12.75" customHeight="1">
      <c r="A18" s="185" t="s">
        <v>959</v>
      </c>
      <c r="B18" s="177"/>
      <c r="C18" s="234" t="s">
        <v>960</v>
      </c>
      <c r="D18" s="196">
        <v>193</v>
      </c>
      <c r="E18" s="196">
        <v>190</v>
      </c>
    </row>
    <row r="19" spans="1:5" ht="12.75" customHeight="1">
      <c r="A19" s="185" t="s">
        <v>961</v>
      </c>
      <c r="B19" s="177"/>
      <c r="C19" s="234" t="s">
        <v>962</v>
      </c>
      <c r="D19" s="196">
        <v>96</v>
      </c>
      <c r="E19" s="196">
        <v>100</v>
      </c>
    </row>
    <row r="21" spans="1:5" ht="28.5" customHeight="1">
      <c r="A21" s="620" t="s">
        <v>963</v>
      </c>
      <c r="B21" s="620"/>
      <c r="C21" s="620"/>
      <c r="D21" s="620"/>
      <c r="E21" s="620"/>
    </row>
  </sheetData>
  <sheetProtection/>
  <mergeCells count="1">
    <mergeCell ref="A21:E21"/>
  </mergeCells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39" sqref="D39:E39"/>
    </sheetView>
  </sheetViews>
  <sheetFormatPr defaultColWidth="9.140625" defaultRowHeight="12.75"/>
  <cols>
    <col min="1" max="1" width="8.00390625" style="172" customWidth="1"/>
    <col min="2" max="2" width="9.140625" style="230" customWidth="1"/>
    <col min="3" max="3" width="50.57421875" style="172" customWidth="1"/>
    <col min="4" max="16384" width="9.140625" style="172" customWidth="1"/>
  </cols>
  <sheetData>
    <row r="1" spans="1:3" ht="15.75" customHeight="1">
      <c r="A1" s="259" t="s">
        <v>174</v>
      </c>
      <c r="B1" s="260"/>
      <c r="C1" s="171"/>
    </row>
    <row r="2" spans="1:5" ht="15.75" customHeight="1">
      <c r="A2" s="231"/>
      <c r="B2" s="262"/>
      <c r="C2" s="171"/>
      <c r="E2" s="175" t="s">
        <v>964</v>
      </c>
    </row>
    <row r="3" spans="1:5" ht="32.25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 customHeight="1">
      <c r="A4" s="263"/>
      <c r="B4" s="264"/>
      <c r="C4" s="489" t="s">
        <v>468</v>
      </c>
      <c r="D4" s="308">
        <f>SUM(D5:D6)</f>
        <v>2128</v>
      </c>
      <c r="E4" s="308">
        <f>SUM(E5:E6)</f>
        <v>2100</v>
      </c>
    </row>
    <row r="5" spans="1:5" ht="12.75" customHeight="1">
      <c r="A5" s="364">
        <v>1900018</v>
      </c>
      <c r="B5" s="238"/>
      <c r="C5" s="490" t="s">
        <v>965</v>
      </c>
      <c r="D5" s="196">
        <v>848</v>
      </c>
      <c r="E5" s="196">
        <v>800</v>
      </c>
    </row>
    <row r="6" spans="1:5" ht="12.75" customHeight="1">
      <c r="A6" s="364">
        <v>1900018</v>
      </c>
      <c r="B6" s="238" t="s">
        <v>869</v>
      </c>
      <c r="C6" s="490" t="s">
        <v>966</v>
      </c>
      <c r="D6" s="196">
        <v>1280</v>
      </c>
      <c r="E6" s="196">
        <v>1300</v>
      </c>
    </row>
    <row r="7" spans="1:5" ht="12.75" customHeight="1">
      <c r="A7" s="364" t="s">
        <v>967</v>
      </c>
      <c r="B7" s="238"/>
      <c r="C7" s="490" t="s">
        <v>968</v>
      </c>
      <c r="D7" s="196"/>
      <c r="E7" s="196"/>
    </row>
    <row r="8" spans="1:5" ht="12.75" customHeight="1">
      <c r="A8" s="476"/>
      <c r="B8" s="477"/>
      <c r="C8" s="232" t="s">
        <v>261</v>
      </c>
      <c r="D8" s="184">
        <f>SUM(D9:D12)</f>
        <v>241</v>
      </c>
      <c r="E8" s="184">
        <f>SUM(E9:E12)</f>
        <v>230</v>
      </c>
    </row>
    <row r="9" spans="1:5" ht="12.75" customHeight="1">
      <c r="A9" s="364" t="s">
        <v>969</v>
      </c>
      <c r="B9" s="238"/>
      <c r="C9" s="490" t="s">
        <v>296</v>
      </c>
      <c r="D9" s="196">
        <v>56</v>
      </c>
      <c r="E9" s="196">
        <v>50</v>
      </c>
    </row>
    <row r="10" spans="1:5" ht="12.75" customHeight="1">
      <c r="A10" s="364" t="s">
        <v>970</v>
      </c>
      <c r="B10" s="238"/>
      <c r="C10" s="490" t="s">
        <v>971</v>
      </c>
      <c r="D10" s="196">
        <v>2</v>
      </c>
      <c r="E10" s="196"/>
    </row>
    <row r="11" spans="1:5" ht="12.75" customHeight="1">
      <c r="A11" s="364" t="s">
        <v>972</v>
      </c>
      <c r="B11" s="238"/>
      <c r="C11" s="490" t="s">
        <v>973</v>
      </c>
      <c r="D11" s="196"/>
      <c r="E11" s="196"/>
    </row>
    <row r="12" spans="1:5" ht="12.75" customHeight="1">
      <c r="A12" s="364">
        <v>1000165</v>
      </c>
      <c r="B12" s="238"/>
      <c r="C12" s="234" t="s">
        <v>272</v>
      </c>
      <c r="D12" s="196">
        <v>183</v>
      </c>
      <c r="E12" s="196">
        <v>180</v>
      </c>
    </row>
    <row r="13" spans="1:5" ht="12.75" customHeight="1">
      <c r="A13" s="199"/>
      <c r="B13" s="200"/>
      <c r="C13" s="232" t="s">
        <v>305</v>
      </c>
      <c r="D13" s="184">
        <f>SUM(D14)</f>
        <v>46</v>
      </c>
      <c r="E13" s="184">
        <f>SUM(E14)</f>
        <v>45</v>
      </c>
    </row>
    <row r="14" spans="1:5" ht="12.75" customHeight="1">
      <c r="A14" s="244">
        <v>1000215</v>
      </c>
      <c r="B14" s="245"/>
      <c r="C14" s="187" t="s">
        <v>278</v>
      </c>
      <c r="D14" s="196">
        <v>46</v>
      </c>
      <c r="E14" s="196">
        <v>45</v>
      </c>
    </row>
    <row r="15" spans="1:5" ht="12.75" customHeight="1">
      <c r="A15" s="244">
        <v>1000207</v>
      </c>
      <c r="B15" s="245"/>
      <c r="C15" s="187" t="s">
        <v>279</v>
      </c>
      <c r="D15" s="196"/>
      <c r="E15" s="196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39" sqref="D39:E39"/>
    </sheetView>
  </sheetViews>
  <sheetFormatPr defaultColWidth="9.140625" defaultRowHeight="12.75"/>
  <cols>
    <col min="1" max="2" width="9.140625" style="172" customWidth="1"/>
    <col min="3" max="3" width="50.57421875" style="172" customWidth="1"/>
    <col min="4" max="16384" width="9.140625" style="172" customWidth="1"/>
  </cols>
  <sheetData>
    <row r="1" spans="1:3" ht="12.75">
      <c r="A1" s="259" t="s">
        <v>175</v>
      </c>
      <c r="B1" s="260"/>
      <c r="C1" s="171"/>
    </row>
    <row r="2" spans="1:5" ht="12.75">
      <c r="A2" s="231"/>
      <c r="B2" s="262"/>
      <c r="C2" s="171"/>
      <c r="E2" s="175" t="s">
        <v>974</v>
      </c>
    </row>
    <row r="3" spans="1:5" ht="38.25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>
      <c r="A4" s="263"/>
      <c r="B4" s="264"/>
      <c r="C4" s="308" t="s">
        <v>468</v>
      </c>
      <c r="D4" s="344"/>
      <c r="E4" s="491"/>
    </row>
    <row r="5" spans="1:5" ht="12.75">
      <c r="A5" s="364">
        <v>2000016</v>
      </c>
      <c r="B5" s="238"/>
      <c r="C5" s="234" t="s">
        <v>975</v>
      </c>
      <c r="D5" s="196"/>
      <c r="E5" s="196"/>
    </row>
    <row r="6" spans="1:5" ht="12.75">
      <c r="A6" s="364">
        <v>2000016</v>
      </c>
      <c r="B6" s="238" t="s">
        <v>869</v>
      </c>
      <c r="C6" s="234" t="s">
        <v>870</v>
      </c>
      <c r="D6" s="196"/>
      <c r="E6" s="196"/>
    </row>
    <row r="7" spans="1:5" ht="12.75">
      <c r="A7" s="476"/>
      <c r="B7" s="477"/>
      <c r="C7" s="232" t="s">
        <v>261</v>
      </c>
      <c r="D7" s="222"/>
      <c r="E7" s="222"/>
    </row>
    <row r="8" spans="1:5" ht="12.75">
      <c r="A8" s="185">
        <v>1000124</v>
      </c>
      <c r="B8" s="177"/>
      <c r="C8" s="242" t="s">
        <v>976</v>
      </c>
      <c r="D8" s="196"/>
      <c r="E8" s="196"/>
    </row>
    <row r="9" spans="1:5" ht="12.75">
      <c r="A9" s="185" t="s">
        <v>265</v>
      </c>
      <c r="B9" s="177"/>
      <c r="C9" s="234" t="s">
        <v>448</v>
      </c>
      <c r="D9" s="196"/>
      <c r="E9" s="196"/>
    </row>
    <row r="10" spans="1:5" ht="12.75">
      <c r="A10" s="185" t="s">
        <v>271</v>
      </c>
      <c r="B10" s="177"/>
      <c r="C10" s="234" t="s">
        <v>449</v>
      </c>
      <c r="D10" s="196"/>
      <c r="E10" s="196"/>
    </row>
    <row r="11" spans="1:5" ht="12.75">
      <c r="A11" s="185" t="s">
        <v>273</v>
      </c>
      <c r="B11" s="177"/>
      <c r="C11" s="234" t="s">
        <v>274</v>
      </c>
      <c r="D11" s="196"/>
      <c r="E11" s="196"/>
    </row>
    <row r="12" spans="1:5" ht="12.75">
      <c r="A12" s="240" t="s">
        <v>262</v>
      </c>
      <c r="B12" s="177"/>
      <c r="C12" s="241" t="s">
        <v>263</v>
      </c>
      <c r="D12" s="196"/>
      <c r="E12" s="19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2.57421875" style="156" customWidth="1"/>
    <col min="2" max="2" width="15.8515625" style="156" customWidth="1"/>
    <col min="3" max="3" width="14.421875" style="156" customWidth="1"/>
    <col min="4" max="16384" width="9.140625" style="156" customWidth="1"/>
  </cols>
  <sheetData>
    <row r="1" spans="1:3" s="152" customFormat="1" ht="15.75">
      <c r="A1" s="150" t="s">
        <v>179</v>
      </c>
      <c r="B1" s="151"/>
      <c r="C1" s="151"/>
    </row>
    <row r="2" spans="1:2" s="152" customFormat="1" ht="15.75">
      <c r="A2" s="153" t="s">
        <v>147</v>
      </c>
      <c r="B2" s="153"/>
    </row>
    <row r="3" spans="1:2" ht="12.75">
      <c r="A3" s="154"/>
      <c r="B3" s="155" t="s">
        <v>180</v>
      </c>
    </row>
    <row r="4" spans="1:2" ht="30.75" customHeight="1">
      <c r="A4" s="157" t="s">
        <v>181</v>
      </c>
      <c r="B4" s="158" t="s">
        <v>182</v>
      </c>
    </row>
    <row r="5" spans="1:2" ht="18" customHeight="1">
      <c r="A5" s="159" t="s">
        <v>183</v>
      </c>
      <c r="B5" s="160">
        <v>31520</v>
      </c>
    </row>
    <row r="6" spans="1:2" ht="18" customHeight="1">
      <c r="A6" s="159" t="s">
        <v>184</v>
      </c>
      <c r="B6" s="160">
        <v>243</v>
      </c>
    </row>
    <row r="7" spans="1:2" ht="18" customHeight="1">
      <c r="A7" s="159" t="s">
        <v>185</v>
      </c>
      <c r="B7" s="160">
        <v>224</v>
      </c>
    </row>
    <row r="8" spans="1:2" ht="18" customHeight="1">
      <c r="A8" s="159" t="s">
        <v>186</v>
      </c>
      <c r="B8" s="160">
        <v>247</v>
      </c>
    </row>
    <row r="9" spans="1:2" ht="18" customHeight="1">
      <c r="A9" s="159" t="s">
        <v>187</v>
      </c>
      <c r="B9" s="160">
        <v>243</v>
      </c>
    </row>
    <row r="10" spans="1:2" ht="18" customHeight="1">
      <c r="A10" s="159" t="s">
        <v>188</v>
      </c>
      <c r="B10" s="160">
        <v>240</v>
      </c>
    </row>
    <row r="11" spans="1:2" ht="18" customHeight="1">
      <c r="A11" s="159" t="s">
        <v>189</v>
      </c>
      <c r="B11" s="160">
        <v>237</v>
      </c>
    </row>
    <row r="12" spans="1:2" ht="18" customHeight="1">
      <c r="A12" s="159" t="s">
        <v>190</v>
      </c>
      <c r="B12" s="160">
        <v>238</v>
      </c>
    </row>
    <row r="13" spans="1:2" ht="18" customHeight="1">
      <c r="A13" s="159" t="s">
        <v>191</v>
      </c>
      <c r="B13" s="160">
        <v>255</v>
      </c>
    </row>
    <row r="14" spans="1:2" ht="18" customHeight="1">
      <c r="A14" s="159" t="s">
        <v>192</v>
      </c>
      <c r="B14" s="160">
        <v>1684</v>
      </c>
    </row>
    <row r="15" spans="1:2" ht="18" customHeight="1">
      <c r="A15" s="159" t="s">
        <v>193</v>
      </c>
      <c r="B15" s="160">
        <v>2159</v>
      </c>
    </row>
    <row r="16" spans="1:2" ht="18" customHeight="1">
      <c r="A16" s="161" t="s">
        <v>194</v>
      </c>
      <c r="B16" s="160">
        <v>1182</v>
      </c>
    </row>
    <row r="17" spans="1:2" ht="18" customHeight="1">
      <c r="A17" s="162" t="s">
        <v>195</v>
      </c>
      <c r="B17" s="163">
        <v>26495</v>
      </c>
    </row>
    <row r="18" spans="1:2" ht="18" customHeight="1">
      <c r="A18" s="161" t="s">
        <v>196</v>
      </c>
      <c r="B18" s="160">
        <v>5553</v>
      </c>
    </row>
    <row r="19" spans="1:2" ht="18" customHeight="1">
      <c r="A19" s="162" t="s">
        <v>197</v>
      </c>
      <c r="B19" s="163">
        <v>20942</v>
      </c>
    </row>
    <row r="20" spans="1:2" ht="18" customHeight="1">
      <c r="A20" s="161" t="s">
        <v>198</v>
      </c>
      <c r="B20" s="160">
        <v>5895</v>
      </c>
    </row>
    <row r="21" spans="1:2" ht="18" customHeight="1">
      <c r="A21" s="162" t="s">
        <v>199</v>
      </c>
      <c r="B21" s="163">
        <v>8140</v>
      </c>
    </row>
    <row r="22" spans="1:2" ht="18" customHeight="1">
      <c r="A22" s="162" t="s">
        <v>200</v>
      </c>
      <c r="B22" s="163">
        <v>6026</v>
      </c>
    </row>
    <row r="23" spans="1:2" ht="18" customHeight="1">
      <c r="A23" s="162" t="s">
        <v>201</v>
      </c>
      <c r="B23" s="163">
        <v>11803</v>
      </c>
    </row>
    <row r="24" spans="1:2" ht="18" customHeight="1">
      <c r="A24" s="161" t="s">
        <v>202</v>
      </c>
      <c r="B24" s="160">
        <v>7924</v>
      </c>
    </row>
    <row r="25" spans="1:2" ht="18" customHeight="1">
      <c r="A25" s="161" t="s">
        <v>203</v>
      </c>
      <c r="B25" s="160">
        <v>2173</v>
      </c>
    </row>
    <row r="26" spans="1:2" ht="18" customHeight="1">
      <c r="A26" s="161" t="s">
        <v>204</v>
      </c>
      <c r="B26" s="160">
        <v>4950</v>
      </c>
    </row>
    <row r="27" spans="1:2" ht="18" customHeight="1">
      <c r="A27" s="161" t="s">
        <v>205</v>
      </c>
      <c r="B27" s="160">
        <v>6055</v>
      </c>
    </row>
    <row r="28" spans="1:2" ht="18" customHeight="1">
      <c r="A28" s="159" t="s">
        <v>206</v>
      </c>
      <c r="B28" s="160">
        <v>14152</v>
      </c>
    </row>
    <row r="29" spans="1:2" ht="18" customHeight="1">
      <c r="A29" s="164" t="s">
        <v>207</v>
      </c>
      <c r="B29" s="160">
        <v>8451</v>
      </c>
    </row>
    <row r="30" spans="1:2" ht="18" customHeight="1">
      <c r="A30" s="165" t="s">
        <v>208</v>
      </c>
      <c r="B30" s="160">
        <v>5045</v>
      </c>
    </row>
    <row r="31" spans="1:2" ht="18" customHeight="1">
      <c r="A31" s="163" t="s">
        <v>209</v>
      </c>
      <c r="B31" s="163">
        <v>264</v>
      </c>
    </row>
    <row r="32" spans="1:2" ht="18" customHeight="1">
      <c r="A32" s="163" t="s">
        <v>210</v>
      </c>
      <c r="B32" s="163">
        <v>210</v>
      </c>
    </row>
    <row r="33" spans="1:2" ht="18" customHeight="1">
      <c r="A33" s="163" t="s">
        <v>211</v>
      </c>
      <c r="B33" s="163">
        <v>231</v>
      </c>
    </row>
    <row r="34" spans="1:2" ht="18" customHeight="1">
      <c r="A34" s="163" t="s">
        <v>212</v>
      </c>
      <c r="B34" s="163">
        <v>252</v>
      </c>
    </row>
    <row r="35" spans="1:2" ht="18" customHeight="1">
      <c r="A35" s="163" t="s">
        <v>213</v>
      </c>
      <c r="B35" s="163">
        <v>298</v>
      </c>
    </row>
    <row r="36" spans="1:2" ht="18" customHeight="1">
      <c r="A36" s="163" t="s">
        <v>214</v>
      </c>
      <c r="B36" s="163">
        <v>296</v>
      </c>
    </row>
    <row r="37" spans="1:2" ht="18" customHeight="1">
      <c r="A37" s="163" t="s">
        <v>215</v>
      </c>
      <c r="B37" s="163">
        <v>293</v>
      </c>
    </row>
    <row r="38" spans="1:2" ht="18" customHeight="1">
      <c r="A38" s="163" t="s">
        <v>216</v>
      </c>
      <c r="B38" s="163">
        <v>287</v>
      </c>
    </row>
    <row r="39" spans="1:2" ht="18" customHeight="1">
      <c r="A39" s="163" t="s">
        <v>217</v>
      </c>
      <c r="B39" s="163">
        <v>290</v>
      </c>
    </row>
    <row r="40" spans="1:2" ht="18" customHeight="1">
      <c r="A40" s="163" t="s">
        <v>218</v>
      </c>
      <c r="B40" s="163">
        <v>333</v>
      </c>
    </row>
    <row r="41" spans="1:2" ht="18" customHeight="1">
      <c r="A41" s="163" t="s">
        <v>219</v>
      </c>
      <c r="B41" s="163">
        <v>295</v>
      </c>
    </row>
    <row r="42" spans="1:2" ht="12.75">
      <c r="A42" s="163" t="s">
        <v>220</v>
      </c>
      <c r="B42" s="163">
        <v>253</v>
      </c>
    </row>
    <row r="43" spans="1:2" ht="12.75">
      <c r="A43" s="163" t="s">
        <v>221</v>
      </c>
      <c r="B43" s="163"/>
    </row>
    <row r="44" spans="1:2" ht="12.75">
      <c r="A44" s="163" t="s">
        <v>222</v>
      </c>
      <c r="B44" s="163"/>
    </row>
    <row r="45" spans="1:2" ht="12.75">
      <c r="A45" s="166" t="s">
        <v>223</v>
      </c>
      <c r="B45" s="167"/>
    </row>
    <row r="46" ht="12.75">
      <c r="A46" s="168" t="s">
        <v>224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4.00390625" style="510" customWidth="1"/>
    <col min="2" max="2" width="30.7109375" style="495" customWidth="1"/>
    <col min="3" max="7" width="9.140625" style="495" customWidth="1"/>
    <col min="8" max="8" width="30.8515625" style="495" bestFit="1" customWidth="1"/>
    <col min="9" max="16384" width="9.140625" style="495" customWidth="1"/>
  </cols>
  <sheetData>
    <row r="1" spans="1:2" s="492" customFormat="1" ht="12.75" customHeight="1">
      <c r="A1" s="637" t="s">
        <v>176</v>
      </c>
      <c r="B1" s="637"/>
    </row>
    <row r="2" spans="1:4" ht="12.75" customHeight="1">
      <c r="A2" s="493"/>
      <c r="B2" s="494"/>
      <c r="D2" s="175" t="s">
        <v>977</v>
      </c>
    </row>
    <row r="3" spans="1:4" ht="25.5">
      <c r="A3" s="185" t="s">
        <v>978</v>
      </c>
      <c r="B3" s="185" t="s">
        <v>228</v>
      </c>
      <c r="C3" s="178" t="s">
        <v>229</v>
      </c>
      <c r="D3" s="179" t="s">
        <v>230</v>
      </c>
    </row>
    <row r="4" spans="1:4" ht="12.75">
      <c r="A4" s="496"/>
      <c r="B4" s="497" t="s">
        <v>979</v>
      </c>
      <c r="C4" s="498">
        <f>SUM(C5:C8)</f>
        <v>4728</v>
      </c>
      <c r="D4" s="498">
        <f>SUM(D5:D8)</f>
        <v>4730</v>
      </c>
    </row>
    <row r="5" spans="1:4" ht="12.75">
      <c r="A5" s="499" t="s">
        <v>980</v>
      </c>
      <c r="B5" s="500" t="s">
        <v>981</v>
      </c>
      <c r="C5" s="501">
        <v>2137</v>
      </c>
      <c r="D5" s="501">
        <v>2140</v>
      </c>
    </row>
    <row r="6" spans="1:4" ht="12.75">
      <c r="A6" s="499">
        <v>2400125</v>
      </c>
      <c r="B6" s="500" t="s">
        <v>982</v>
      </c>
      <c r="C6" s="501">
        <v>1319</v>
      </c>
      <c r="D6" s="501">
        <v>1320</v>
      </c>
    </row>
    <row r="7" spans="1:4" ht="12.75">
      <c r="A7" s="499" t="s">
        <v>983</v>
      </c>
      <c r="B7" s="500" t="s">
        <v>984</v>
      </c>
      <c r="C7" s="501">
        <v>1003</v>
      </c>
      <c r="D7" s="501">
        <v>1000</v>
      </c>
    </row>
    <row r="8" spans="1:4" ht="12.75">
      <c r="A8" s="499" t="s">
        <v>985</v>
      </c>
      <c r="B8" s="500" t="s">
        <v>986</v>
      </c>
      <c r="C8" s="501">
        <v>269</v>
      </c>
      <c r="D8" s="501">
        <v>270</v>
      </c>
    </row>
    <row r="9" spans="1:4" ht="38.25">
      <c r="A9" s="502" t="s">
        <v>987</v>
      </c>
      <c r="B9" s="183" t="s">
        <v>543</v>
      </c>
      <c r="C9" s="503">
        <v>1838</v>
      </c>
      <c r="D9" s="503">
        <v>1840</v>
      </c>
    </row>
    <row r="10" spans="1:4" ht="12.75">
      <c r="A10" s="502"/>
      <c r="B10" s="504" t="s">
        <v>988</v>
      </c>
      <c r="C10" s="498">
        <f>C9+C4</f>
        <v>6566</v>
      </c>
      <c r="D10" s="498">
        <f>D9+D4</f>
        <v>6570</v>
      </c>
    </row>
    <row r="11" spans="1:4" ht="37.5" customHeight="1">
      <c r="A11" s="505"/>
      <c r="B11" s="506" t="s">
        <v>989</v>
      </c>
      <c r="C11" s="498">
        <f>SUM(C12:C18)</f>
        <v>6766</v>
      </c>
      <c r="D11" s="498">
        <f>SUM(D12:D18)</f>
        <v>6750</v>
      </c>
    </row>
    <row r="12" spans="1:4" ht="12.75">
      <c r="A12" s="499" t="s">
        <v>990</v>
      </c>
      <c r="B12" s="500" t="s">
        <v>991</v>
      </c>
      <c r="C12" s="501"/>
      <c r="D12" s="501"/>
    </row>
    <row r="13" spans="1:4" ht="74.25" customHeight="1">
      <c r="A13" s="507" t="s">
        <v>992</v>
      </c>
      <c r="B13" s="500" t="s">
        <v>993</v>
      </c>
      <c r="C13" s="501">
        <v>3076</v>
      </c>
      <c r="D13" s="501">
        <v>3070</v>
      </c>
    </row>
    <row r="14" spans="1:4" ht="12.75">
      <c r="A14" s="499" t="s">
        <v>994</v>
      </c>
      <c r="B14" s="500" t="s">
        <v>995</v>
      </c>
      <c r="C14" s="501">
        <v>2</v>
      </c>
      <c r="D14" s="501"/>
    </row>
    <row r="15" spans="1:4" ht="12.75">
      <c r="A15" s="499" t="s">
        <v>996</v>
      </c>
      <c r="B15" s="500" t="s">
        <v>997</v>
      </c>
      <c r="C15" s="501">
        <v>461</v>
      </c>
      <c r="D15" s="501">
        <v>460</v>
      </c>
    </row>
    <row r="16" spans="1:4" ht="76.5">
      <c r="A16" s="507" t="s">
        <v>998</v>
      </c>
      <c r="B16" s="500" t="s">
        <v>999</v>
      </c>
      <c r="C16" s="501">
        <v>1556</v>
      </c>
      <c r="D16" s="501">
        <v>1560</v>
      </c>
    </row>
    <row r="17" spans="1:4" ht="12.75">
      <c r="A17" s="499" t="s">
        <v>1000</v>
      </c>
      <c r="B17" s="500" t="s">
        <v>1001</v>
      </c>
      <c r="C17" s="501">
        <v>492</v>
      </c>
      <c r="D17" s="501">
        <v>490</v>
      </c>
    </row>
    <row r="18" spans="1:4" ht="48">
      <c r="A18" s="508" t="s">
        <v>1002</v>
      </c>
      <c r="B18" s="500" t="s">
        <v>1003</v>
      </c>
      <c r="C18" s="501">
        <v>1179</v>
      </c>
      <c r="D18" s="501">
        <v>1170</v>
      </c>
    </row>
    <row r="19" spans="1:4" ht="25.5">
      <c r="A19" s="499" t="s">
        <v>1004</v>
      </c>
      <c r="B19" s="500" t="s">
        <v>1005</v>
      </c>
      <c r="C19" s="501"/>
      <c r="D19" s="501"/>
    </row>
    <row r="20" spans="1:4" ht="12.75">
      <c r="A20" s="499" t="s">
        <v>1006</v>
      </c>
      <c r="B20" s="500" t="s">
        <v>1007</v>
      </c>
      <c r="C20" s="501"/>
      <c r="D20" s="501"/>
    </row>
    <row r="21" spans="1:4" ht="12.75">
      <c r="A21" s="509"/>
      <c r="B21" s="504" t="s">
        <v>1008</v>
      </c>
      <c r="C21" s="498">
        <f>C10+C11</f>
        <v>13332</v>
      </c>
      <c r="D21" s="498">
        <f>D10+D11</f>
        <v>13320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39" sqref="D39:E39"/>
    </sheetView>
  </sheetViews>
  <sheetFormatPr defaultColWidth="9.140625" defaultRowHeight="12.75"/>
  <cols>
    <col min="1" max="1" width="9.140625" style="172" customWidth="1"/>
    <col min="2" max="2" width="9.140625" style="230" customWidth="1"/>
    <col min="3" max="3" width="49.140625" style="172" customWidth="1"/>
    <col min="4" max="4" width="9.28125" style="172" customWidth="1"/>
    <col min="5" max="5" width="10.421875" style="172" customWidth="1"/>
    <col min="6" max="16384" width="9.140625" style="172" customWidth="1"/>
  </cols>
  <sheetData>
    <row r="1" spans="1:3" ht="12.75">
      <c r="A1" s="511" t="s">
        <v>1009</v>
      </c>
      <c r="B1" s="512"/>
      <c r="C1" s="513"/>
    </row>
    <row r="2" spans="1:5" ht="12.75">
      <c r="A2" s="231"/>
      <c r="B2" s="262"/>
      <c r="C2" s="171"/>
      <c r="E2" s="175" t="s">
        <v>1010</v>
      </c>
    </row>
    <row r="3" spans="1:5" ht="25.5" customHeight="1">
      <c r="A3" s="176" t="s">
        <v>226</v>
      </c>
      <c r="B3" s="177" t="s">
        <v>227</v>
      </c>
      <c r="C3" s="185" t="s">
        <v>228</v>
      </c>
      <c r="D3" s="178" t="s">
        <v>229</v>
      </c>
      <c r="E3" s="179" t="s">
        <v>230</v>
      </c>
    </row>
    <row r="4" spans="1:5" ht="12.75">
      <c r="A4" s="263"/>
      <c r="B4" s="264"/>
      <c r="C4" s="232" t="s">
        <v>866</v>
      </c>
      <c r="D4" s="222"/>
      <c r="E4" s="222"/>
    </row>
    <row r="5" spans="1:5" ht="38.25">
      <c r="A5" s="185">
        <v>1100032</v>
      </c>
      <c r="B5" s="238"/>
      <c r="C5" s="186" t="s">
        <v>327</v>
      </c>
      <c r="D5" s="196"/>
      <c r="E5" s="196"/>
    </row>
    <row r="6" spans="1:5" ht="38.25">
      <c r="A6" s="185">
        <v>1100033</v>
      </c>
      <c r="B6" s="238"/>
      <c r="C6" s="186" t="s">
        <v>328</v>
      </c>
      <c r="D6" s="196"/>
      <c r="E6" s="196"/>
    </row>
    <row r="7" spans="1:5" ht="51">
      <c r="A7" s="185">
        <v>1100034</v>
      </c>
      <c r="B7" s="238"/>
      <c r="C7" s="186" t="s">
        <v>329</v>
      </c>
      <c r="D7" s="196"/>
      <c r="E7" s="196"/>
    </row>
    <row r="9" spans="1:5" ht="12.75">
      <c r="A9" s="638" t="s">
        <v>1011</v>
      </c>
      <c r="B9" s="638"/>
      <c r="C9" s="638"/>
      <c r="D9" s="638"/>
      <c r="E9" s="638"/>
    </row>
  </sheetData>
  <sheetProtection/>
  <mergeCells count="1"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D39" sqref="D39:E39"/>
    </sheetView>
  </sheetViews>
  <sheetFormatPr defaultColWidth="9.140625" defaultRowHeight="12.75"/>
  <cols>
    <col min="2" max="2" width="17.7109375" style="0" customWidth="1"/>
  </cols>
  <sheetData>
    <row r="1" spans="5:6" ht="12.75">
      <c r="E1" s="514" t="s">
        <v>1012</v>
      </c>
      <c r="F1" s="514"/>
    </row>
    <row r="2" ht="12.75">
      <c r="O2" s="515" t="s">
        <v>1013</v>
      </c>
    </row>
    <row r="3" spans="1:18" ht="24" customHeight="1">
      <c r="A3" s="643" t="s">
        <v>1014</v>
      </c>
      <c r="B3" s="643"/>
      <c r="C3" s="644" t="s">
        <v>1015</v>
      </c>
      <c r="D3" s="643"/>
      <c r="E3" s="643"/>
      <c r="F3" s="643"/>
      <c r="G3" s="643"/>
      <c r="H3" s="643"/>
      <c r="I3" s="643"/>
      <c r="J3" s="643"/>
      <c r="K3" s="643"/>
      <c r="L3" s="643" t="s">
        <v>1016</v>
      </c>
      <c r="M3" s="643"/>
      <c r="N3" s="643"/>
      <c r="O3" s="643" t="s">
        <v>277</v>
      </c>
      <c r="P3" s="643"/>
      <c r="Q3" s="643"/>
      <c r="R3" s="516"/>
    </row>
    <row r="4" spans="1:18" ht="12.75" customHeight="1">
      <c r="A4" s="643"/>
      <c r="B4" s="643"/>
      <c r="C4" s="643" t="s">
        <v>68</v>
      </c>
      <c r="D4" s="643"/>
      <c r="E4" s="643"/>
      <c r="F4" s="643" t="s">
        <v>1017</v>
      </c>
      <c r="G4" s="643"/>
      <c r="H4" s="643"/>
      <c r="I4" s="643" t="s">
        <v>1018</v>
      </c>
      <c r="J4" s="643"/>
      <c r="K4" s="643"/>
      <c r="L4" s="643" t="s">
        <v>1019</v>
      </c>
      <c r="M4" s="643" t="s">
        <v>1020</v>
      </c>
      <c r="N4" s="643" t="s">
        <v>1021</v>
      </c>
      <c r="O4" s="643" t="s">
        <v>1019</v>
      </c>
      <c r="P4" s="643" t="s">
        <v>1020</v>
      </c>
      <c r="Q4" s="643" t="s">
        <v>1021</v>
      </c>
      <c r="R4" s="516"/>
    </row>
    <row r="5" spans="1:18" ht="12.75">
      <c r="A5" s="643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516"/>
    </row>
    <row r="6" spans="1:18" ht="12.75" customHeight="1">
      <c r="A6" s="643"/>
      <c r="B6" s="643"/>
      <c r="C6" s="643" t="s">
        <v>1019</v>
      </c>
      <c r="D6" s="643" t="s">
        <v>1020</v>
      </c>
      <c r="E6" s="643" t="s">
        <v>1021</v>
      </c>
      <c r="F6" s="643" t="s">
        <v>1019</v>
      </c>
      <c r="G6" s="643" t="s">
        <v>1020</v>
      </c>
      <c r="H6" s="643" t="s">
        <v>1021</v>
      </c>
      <c r="I6" s="643" t="s">
        <v>1019</v>
      </c>
      <c r="J6" s="643" t="s">
        <v>1020</v>
      </c>
      <c r="K6" s="643" t="s">
        <v>1021</v>
      </c>
      <c r="L6" s="643"/>
      <c r="M6" s="643"/>
      <c r="N6" s="643"/>
      <c r="O6" s="643"/>
      <c r="P6" s="643"/>
      <c r="Q6" s="643"/>
      <c r="R6" s="516"/>
    </row>
    <row r="7" spans="1:18" ht="12.75">
      <c r="A7" s="643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516"/>
    </row>
    <row r="8" spans="1:18" ht="12.75">
      <c r="A8" s="643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516"/>
    </row>
    <row r="9" spans="1:18" ht="12.75">
      <c r="A9" s="64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516"/>
    </row>
    <row r="10" spans="1:18" ht="12.75">
      <c r="A10" s="641" t="s">
        <v>25</v>
      </c>
      <c r="B10" s="641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6"/>
    </row>
    <row r="11" spans="1:18" ht="12.75">
      <c r="A11" s="641" t="s">
        <v>27</v>
      </c>
      <c r="B11" s="641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6"/>
    </row>
    <row r="12" spans="1:18" ht="12.75">
      <c r="A12" s="641" t="s">
        <v>28</v>
      </c>
      <c r="B12" s="641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6"/>
    </row>
    <row r="13" spans="1:18" ht="12.75">
      <c r="A13" s="641" t="s">
        <v>30</v>
      </c>
      <c r="B13" s="641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6"/>
    </row>
    <row r="14" spans="1:18" ht="12.75">
      <c r="A14" s="641" t="s">
        <v>31</v>
      </c>
      <c r="B14" s="641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6"/>
    </row>
    <row r="15" spans="1:18" ht="12.75" customHeight="1">
      <c r="A15" s="641" t="s">
        <v>1022</v>
      </c>
      <c r="B15" s="641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6"/>
    </row>
    <row r="16" spans="1:18" ht="12.75">
      <c r="A16" s="641" t="s">
        <v>32</v>
      </c>
      <c r="B16" s="641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6"/>
    </row>
    <row r="17" spans="1:18" ht="12.75">
      <c r="A17" s="641" t="s">
        <v>1023</v>
      </c>
      <c r="B17" s="641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6"/>
    </row>
    <row r="18" spans="1:18" ht="12.75">
      <c r="A18" s="641" t="s">
        <v>1024</v>
      </c>
      <c r="B18" s="641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6"/>
    </row>
    <row r="19" spans="1:18" ht="12.75">
      <c r="A19" s="641" t="s">
        <v>33</v>
      </c>
      <c r="B19" s="641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6"/>
    </row>
    <row r="20" spans="1:18" ht="12.75">
      <c r="A20" s="641" t="s">
        <v>1025</v>
      </c>
      <c r="B20" s="641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6"/>
    </row>
    <row r="21" spans="1:18" ht="12.75">
      <c r="A21" s="641" t="s">
        <v>1026</v>
      </c>
      <c r="B21" s="641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6"/>
    </row>
    <row r="22" spans="1:18" ht="12.75">
      <c r="A22" s="641" t="s">
        <v>37</v>
      </c>
      <c r="B22" s="641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6"/>
    </row>
    <row r="23" spans="1:18" ht="12.75">
      <c r="A23" s="641" t="s">
        <v>36</v>
      </c>
      <c r="B23" s="641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6"/>
    </row>
    <row r="24" spans="1:18" ht="12.75">
      <c r="A24" s="641" t="s">
        <v>1027</v>
      </c>
      <c r="B24" s="641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6"/>
    </row>
    <row r="25" spans="1:18" ht="12.75">
      <c r="A25" s="642" t="s">
        <v>39</v>
      </c>
      <c r="B25" s="517" t="s">
        <v>40</v>
      </c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6"/>
    </row>
    <row r="26" spans="1:18" ht="12.75">
      <c r="A26" s="642"/>
      <c r="B26" s="517" t="s">
        <v>1028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6"/>
    </row>
    <row r="27" spans="1:18" ht="12.75">
      <c r="A27" s="642"/>
      <c r="B27" s="517" t="s">
        <v>1029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6"/>
    </row>
    <row r="28" spans="1:18" ht="22.5">
      <c r="A28" s="642"/>
      <c r="B28" s="517" t="s">
        <v>1030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6"/>
    </row>
    <row r="29" spans="1:18" ht="19.5" customHeight="1">
      <c r="A29" s="642"/>
      <c r="B29" s="517" t="s">
        <v>1031</v>
      </c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6"/>
    </row>
    <row r="30" spans="1:18" ht="22.5">
      <c r="A30" s="642"/>
      <c r="B30" s="517" t="s">
        <v>1032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6"/>
    </row>
    <row r="31" spans="1:18" ht="12.75">
      <c r="A31" s="642"/>
      <c r="B31" s="517" t="s">
        <v>1033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6"/>
    </row>
    <row r="32" spans="1:18" ht="12.75">
      <c r="A32" s="642"/>
      <c r="B32" s="517" t="s">
        <v>1034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6"/>
    </row>
    <row r="33" spans="1:18" ht="12.75">
      <c r="A33" s="642"/>
      <c r="B33" s="517" t="s">
        <v>1035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6"/>
    </row>
    <row r="34" spans="1:18" ht="12.75">
      <c r="A34" s="640" t="s">
        <v>1036</v>
      </c>
      <c r="B34" s="640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516"/>
    </row>
    <row r="35" spans="1:18" ht="12.75">
      <c r="A35" s="640"/>
      <c r="B35" s="640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516"/>
    </row>
    <row r="36" ht="12.75">
      <c r="A36" s="519" t="s">
        <v>1037</v>
      </c>
    </row>
  </sheetData>
  <sheetProtection/>
  <mergeCells count="54">
    <mergeCell ref="L3:N3"/>
    <mergeCell ref="O3:Q3"/>
    <mergeCell ref="C4:E5"/>
    <mergeCell ref="F4:H5"/>
    <mergeCell ref="I4:K5"/>
    <mergeCell ref="L4:L9"/>
    <mergeCell ref="M4:M9"/>
    <mergeCell ref="N4:N9"/>
    <mergeCell ref="O4:O9"/>
    <mergeCell ref="P4:P9"/>
    <mergeCell ref="Q4:Q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A10:B10"/>
    <mergeCell ref="A11:B11"/>
    <mergeCell ref="A12:B12"/>
    <mergeCell ref="A13:B13"/>
    <mergeCell ref="A3:B9"/>
    <mergeCell ref="C3:K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A33"/>
    <mergeCell ref="A34:B35"/>
    <mergeCell ref="C34:C35"/>
    <mergeCell ref="D34:D35"/>
    <mergeCell ref="E34:E35"/>
    <mergeCell ref="F34:F35"/>
    <mergeCell ref="G34:G35"/>
    <mergeCell ref="N34:N35"/>
    <mergeCell ref="O34:O35"/>
    <mergeCell ref="P34:P35"/>
    <mergeCell ref="Q34:Q35"/>
    <mergeCell ref="H34:H35"/>
    <mergeCell ref="I34:I35"/>
    <mergeCell ref="J34:J35"/>
    <mergeCell ref="K34:K35"/>
    <mergeCell ref="L34:L35"/>
    <mergeCell ref="M34:M3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A38" sqref="A38:E39"/>
    </sheetView>
  </sheetViews>
  <sheetFormatPr defaultColWidth="9.140625" defaultRowHeight="12.75"/>
  <cols>
    <col min="2" max="2" width="17.7109375" style="0" customWidth="1"/>
  </cols>
  <sheetData>
    <row r="1" spans="5:6" ht="12.75">
      <c r="E1" s="514" t="s">
        <v>1012</v>
      </c>
      <c r="F1" s="514"/>
    </row>
    <row r="2" ht="12.75">
      <c r="O2" s="515" t="s">
        <v>1038</v>
      </c>
    </row>
    <row r="3" spans="1:18" ht="24" customHeight="1">
      <c r="A3" s="643" t="s">
        <v>1014</v>
      </c>
      <c r="B3" s="643"/>
      <c r="C3" s="644" t="s">
        <v>1015</v>
      </c>
      <c r="D3" s="643"/>
      <c r="E3" s="643"/>
      <c r="F3" s="643"/>
      <c r="G3" s="643"/>
      <c r="H3" s="643"/>
      <c r="I3" s="643"/>
      <c r="J3" s="643"/>
      <c r="K3" s="643"/>
      <c r="L3" s="643" t="s">
        <v>1016</v>
      </c>
      <c r="M3" s="643"/>
      <c r="N3" s="643"/>
      <c r="O3" s="643" t="s">
        <v>277</v>
      </c>
      <c r="P3" s="643"/>
      <c r="Q3" s="643"/>
      <c r="R3" s="516"/>
    </row>
    <row r="4" spans="1:18" ht="12.75" customHeight="1">
      <c r="A4" s="643"/>
      <c r="B4" s="643"/>
      <c r="C4" s="643" t="s">
        <v>68</v>
      </c>
      <c r="D4" s="643"/>
      <c r="E4" s="643"/>
      <c r="F4" s="643" t="s">
        <v>1039</v>
      </c>
      <c r="G4" s="643"/>
      <c r="H4" s="643"/>
      <c r="I4" s="643" t="s">
        <v>1018</v>
      </c>
      <c r="J4" s="643"/>
      <c r="K4" s="643"/>
      <c r="L4" s="643" t="s">
        <v>1019</v>
      </c>
      <c r="M4" s="643" t="s">
        <v>1020</v>
      </c>
      <c r="N4" s="643" t="s">
        <v>1021</v>
      </c>
      <c r="O4" s="643" t="s">
        <v>1019</v>
      </c>
      <c r="P4" s="643" t="s">
        <v>1020</v>
      </c>
      <c r="Q4" s="643" t="s">
        <v>1021</v>
      </c>
      <c r="R4" s="516"/>
    </row>
    <row r="5" spans="1:18" ht="12.75">
      <c r="A5" s="643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516"/>
    </row>
    <row r="6" spans="1:18" ht="12.75" customHeight="1">
      <c r="A6" s="643"/>
      <c r="B6" s="643"/>
      <c r="C6" s="643" t="s">
        <v>1019</v>
      </c>
      <c r="D6" s="643" t="s">
        <v>1020</v>
      </c>
      <c r="E6" s="643" t="s">
        <v>1021</v>
      </c>
      <c r="F6" s="643" t="s">
        <v>1019</v>
      </c>
      <c r="G6" s="643" t="s">
        <v>1020</v>
      </c>
      <c r="H6" s="643" t="s">
        <v>1021</v>
      </c>
      <c r="I6" s="643" t="s">
        <v>1019</v>
      </c>
      <c r="J6" s="643" t="s">
        <v>1020</v>
      </c>
      <c r="K6" s="643" t="s">
        <v>1021</v>
      </c>
      <c r="L6" s="643"/>
      <c r="M6" s="643"/>
      <c r="N6" s="643"/>
      <c r="O6" s="643"/>
      <c r="P6" s="643"/>
      <c r="Q6" s="643"/>
      <c r="R6" s="516"/>
    </row>
    <row r="7" spans="1:18" ht="12.75">
      <c r="A7" s="643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516"/>
    </row>
    <row r="8" spans="1:18" ht="12.75">
      <c r="A8" s="643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516"/>
    </row>
    <row r="9" spans="1:18" ht="12.75">
      <c r="A9" s="643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516"/>
    </row>
    <row r="10" spans="1:18" ht="12.75">
      <c r="A10" s="641" t="s">
        <v>25</v>
      </c>
      <c r="B10" s="641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6"/>
    </row>
    <row r="11" spans="1:18" ht="12.75">
      <c r="A11" s="641" t="s">
        <v>27</v>
      </c>
      <c r="B11" s="641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6"/>
    </row>
    <row r="12" spans="1:18" ht="12.75">
      <c r="A12" s="641" t="s">
        <v>28</v>
      </c>
      <c r="B12" s="641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6"/>
    </row>
    <row r="13" spans="1:18" ht="12.75">
      <c r="A13" s="641" t="s">
        <v>30</v>
      </c>
      <c r="B13" s="641"/>
      <c r="C13" s="518"/>
      <c r="D13" s="51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6"/>
    </row>
    <row r="14" spans="1:18" ht="12.75">
      <c r="A14" s="641" t="s">
        <v>31</v>
      </c>
      <c r="B14" s="641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6"/>
    </row>
    <row r="15" spans="1:18" ht="12.75" customHeight="1">
      <c r="A15" s="641" t="s">
        <v>1022</v>
      </c>
      <c r="B15" s="641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6"/>
    </row>
    <row r="16" spans="1:18" ht="12.75">
      <c r="A16" s="641" t="s">
        <v>32</v>
      </c>
      <c r="B16" s="641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6"/>
    </row>
    <row r="17" spans="1:18" ht="12.75">
      <c r="A17" s="641" t="s">
        <v>1023</v>
      </c>
      <c r="B17" s="641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6"/>
    </row>
    <row r="18" spans="1:18" ht="12.75">
      <c r="A18" s="641" t="s">
        <v>1024</v>
      </c>
      <c r="B18" s="641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6"/>
    </row>
    <row r="19" spans="1:18" ht="12.75">
      <c r="A19" s="641" t="s">
        <v>33</v>
      </c>
      <c r="B19" s="641"/>
      <c r="C19" s="518"/>
      <c r="D19" s="518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6"/>
    </row>
    <row r="20" spans="1:18" ht="12.75">
      <c r="A20" s="641" t="s">
        <v>1025</v>
      </c>
      <c r="B20" s="641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6"/>
    </row>
    <row r="21" spans="1:18" ht="12.75">
      <c r="A21" s="641" t="s">
        <v>1026</v>
      </c>
      <c r="B21" s="641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6"/>
    </row>
    <row r="22" spans="1:18" ht="12.75">
      <c r="A22" s="641" t="s">
        <v>37</v>
      </c>
      <c r="B22" s="641"/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6"/>
    </row>
    <row r="23" spans="1:18" ht="12.75">
      <c r="A23" s="641" t="s">
        <v>36</v>
      </c>
      <c r="B23" s="641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6"/>
    </row>
    <row r="24" spans="1:18" ht="12.75">
      <c r="A24" s="641" t="s">
        <v>1027</v>
      </c>
      <c r="B24" s="641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6"/>
    </row>
    <row r="25" spans="1:18" ht="12.75">
      <c r="A25" s="642" t="s">
        <v>39</v>
      </c>
      <c r="B25" s="517" t="s">
        <v>40</v>
      </c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6"/>
    </row>
    <row r="26" spans="1:18" ht="12.75">
      <c r="A26" s="642"/>
      <c r="B26" s="517" t="s">
        <v>1028</v>
      </c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6"/>
    </row>
    <row r="27" spans="1:18" ht="12.75">
      <c r="A27" s="642"/>
      <c r="B27" s="517" t="s">
        <v>1029</v>
      </c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6"/>
    </row>
    <row r="28" spans="1:18" ht="22.5">
      <c r="A28" s="642"/>
      <c r="B28" s="517" t="s">
        <v>1030</v>
      </c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  <c r="Q28" s="518"/>
      <c r="R28" s="516"/>
    </row>
    <row r="29" spans="1:18" ht="19.5" customHeight="1">
      <c r="A29" s="642"/>
      <c r="B29" s="517" t="s">
        <v>1031</v>
      </c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6"/>
    </row>
    <row r="30" spans="1:18" ht="22.5">
      <c r="A30" s="642"/>
      <c r="B30" s="517" t="s">
        <v>1032</v>
      </c>
      <c r="C30" s="518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518"/>
      <c r="O30" s="518"/>
      <c r="P30" s="518"/>
      <c r="Q30" s="518"/>
      <c r="R30" s="516"/>
    </row>
    <row r="31" spans="1:18" ht="12.75">
      <c r="A31" s="642"/>
      <c r="B31" s="517" t="s">
        <v>1033</v>
      </c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6"/>
    </row>
    <row r="32" spans="1:18" ht="12.75">
      <c r="A32" s="642"/>
      <c r="B32" s="517" t="s">
        <v>1034</v>
      </c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6"/>
    </row>
    <row r="33" spans="1:18" ht="12.75">
      <c r="A33" s="642"/>
      <c r="B33" s="517" t="s">
        <v>1035</v>
      </c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518"/>
      <c r="Q33" s="518"/>
      <c r="R33" s="516"/>
    </row>
    <row r="34" spans="1:18" ht="12.75">
      <c r="A34" s="640" t="s">
        <v>1036</v>
      </c>
      <c r="B34" s="640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516"/>
    </row>
    <row r="35" spans="1:18" ht="12.75">
      <c r="A35" s="640"/>
      <c r="B35" s="640"/>
      <c r="C35" s="639"/>
      <c r="D35" s="639"/>
      <c r="E35" s="639"/>
      <c r="F35" s="639"/>
      <c r="G35" s="639"/>
      <c r="H35" s="639"/>
      <c r="I35" s="639"/>
      <c r="J35" s="639"/>
      <c r="K35" s="639"/>
      <c r="L35" s="639"/>
      <c r="M35" s="639"/>
      <c r="N35" s="639"/>
      <c r="O35" s="639"/>
      <c r="P35" s="639"/>
      <c r="Q35" s="639"/>
      <c r="R35" s="516"/>
    </row>
    <row r="36" ht="12.75">
      <c r="A36" s="519" t="s">
        <v>1037</v>
      </c>
    </row>
    <row r="38" spans="1:17" ht="12.75">
      <c r="A38" s="645" t="s">
        <v>1040</v>
      </c>
      <c r="B38" s="645"/>
      <c r="C38" s="645"/>
      <c r="D38" s="645"/>
      <c r="E38" s="645"/>
      <c r="F38" s="645" t="s">
        <v>1041</v>
      </c>
      <c r="G38" s="645"/>
      <c r="H38" s="645"/>
      <c r="I38" s="645"/>
      <c r="J38" s="645"/>
      <c r="K38" s="645"/>
      <c r="L38" s="645" t="s">
        <v>1042</v>
      </c>
      <c r="M38" s="645"/>
      <c r="N38" s="645"/>
      <c r="O38" s="645"/>
      <c r="P38" s="645"/>
      <c r="Q38" s="645"/>
    </row>
    <row r="39" spans="1:17" ht="12.75">
      <c r="A39" s="645"/>
      <c r="B39" s="645"/>
      <c r="C39" s="645"/>
      <c r="D39" s="645"/>
      <c r="E39" s="645"/>
      <c r="F39" s="645" t="s">
        <v>1019</v>
      </c>
      <c r="G39" s="645"/>
      <c r="H39" s="645" t="s">
        <v>1043</v>
      </c>
      <c r="I39" s="645"/>
      <c r="J39" s="645" t="s">
        <v>1044</v>
      </c>
      <c r="K39" s="645"/>
      <c r="L39" s="645" t="s">
        <v>1019</v>
      </c>
      <c r="M39" s="645"/>
      <c r="N39" s="645" t="s">
        <v>1043</v>
      </c>
      <c r="O39" s="645"/>
      <c r="P39" s="645" t="s">
        <v>1044</v>
      </c>
      <c r="Q39" s="645"/>
    </row>
    <row r="40" spans="1:17" ht="12.75">
      <c r="A40" s="646" t="s">
        <v>1045</v>
      </c>
      <c r="B40" s="646"/>
      <c r="C40" s="646"/>
      <c r="D40" s="646"/>
      <c r="E40" s="646"/>
      <c r="F40" s="645"/>
      <c r="G40" s="645"/>
      <c r="H40" s="645"/>
      <c r="I40" s="645"/>
      <c r="J40" s="645"/>
      <c r="K40" s="645"/>
      <c r="L40" s="645"/>
      <c r="M40" s="645"/>
      <c r="N40" s="645"/>
      <c r="O40" s="645"/>
      <c r="P40" s="645"/>
      <c r="Q40" s="645"/>
    </row>
    <row r="41" spans="1:17" ht="12.75">
      <c r="A41" s="646" t="s">
        <v>1046</v>
      </c>
      <c r="B41" s="646"/>
      <c r="C41" s="646"/>
      <c r="D41" s="646"/>
      <c r="E41" s="646"/>
      <c r="F41" s="645"/>
      <c r="G41" s="645"/>
      <c r="H41" s="645"/>
      <c r="I41" s="645"/>
      <c r="J41" s="645"/>
      <c r="K41" s="645"/>
      <c r="L41" s="645"/>
      <c r="M41" s="645"/>
      <c r="N41" s="645"/>
      <c r="O41" s="645"/>
      <c r="P41" s="645"/>
      <c r="Q41" s="645"/>
    </row>
    <row r="42" spans="1:17" ht="12.75">
      <c r="A42" s="647" t="s">
        <v>1047</v>
      </c>
      <c r="B42" s="647"/>
      <c r="C42" s="647"/>
      <c r="D42" s="647"/>
      <c r="E42" s="647"/>
      <c r="F42" s="645"/>
      <c r="G42" s="645"/>
      <c r="H42" s="645"/>
      <c r="I42" s="645"/>
      <c r="J42" s="645"/>
      <c r="K42" s="645"/>
      <c r="L42" s="645"/>
      <c r="M42" s="645"/>
      <c r="N42" s="645"/>
      <c r="O42" s="645"/>
      <c r="P42" s="645"/>
      <c r="Q42" s="645"/>
    </row>
    <row r="43" spans="1:17" ht="12.75">
      <c r="A43" s="646" t="s">
        <v>1036</v>
      </c>
      <c r="B43" s="646"/>
      <c r="C43" s="646"/>
      <c r="D43" s="646"/>
      <c r="E43" s="646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  <c r="Q43" s="645"/>
    </row>
  </sheetData>
  <sheetProtection/>
  <mergeCells count="91">
    <mergeCell ref="L3:N3"/>
    <mergeCell ref="O3:Q3"/>
    <mergeCell ref="C4:E5"/>
    <mergeCell ref="F4:H5"/>
    <mergeCell ref="I4:K5"/>
    <mergeCell ref="L4:L9"/>
    <mergeCell ref="M4:M9"/>
    <mergeCell ref="N4:N9"/>
    <mergeCell ref="O4:O9"/>
    <mergeCell ref="P4:P9"/>
    <mergeCell ref="Q4:Q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A10:B10"/>
    <mergeCell ref="A11:B11"/>
    <mergeCell ref="A12:B12"/>
    <mergeCell ref="A13:B13"/>
    <mergeCell ref="A3:B9"/>
    <mergeCell ref="C3:K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A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A38:E39"/>
    <mergeCell ref="F38:K38"/>
    <mergeCell ref="L38:Q38"/>
    <mergeCell ref="F39:G39"/>
    <mergeCell ref="H39:I39"/>
    <mergeCell ref="J39:K39"/>
    <mergeCell ref="P39:Q39"/>
    <mergeCell ref="A40:E40"/>
    <mergeCell ref="F40:G40"/>
    <mergeCell ref="H40:I40"/>
    <mergeCell ref="J40:K40"/>
    <mergeCell ref="L40:M40"/>
    <mergeCell ref="N40:O40"/>
    <mergeCell ref="P40:Q40"/>
    <mergeCell ref="H41:I41"/>
    <mergeCell ref="J41:K41"/>
    <mergeCell ref="L41:M41"/>
    <mergeCell ref="N41:O41"/>
    <mergeCell ref="L39:M39"/>
    <mergeCell ref="N39:O39"/>
    <mergeCell ref="P41:Q41"/>
    <mergeCell ref="A42:E42"/>
    <mergeCell ref="F42:G42"/>
    <mergeCell ref="H42:I42"/>
    <mergeCell ref="J42:K42"/>
    <mergeCell ref="L42:M42"/>
    <mergeCell ref="N42:O42"/>
    <mergeCell ref="P42:Q42"/>
    <mergeCell ref="A41:E41"/>
    <mergeCell ref="F41:G41"/>
    <mergeCell ref="P43:Q43"/>
    <mergeCell ref="A43:E43"/>
    <mergeCell ref="F43:G43"/>
    <mergeCell ref="H43:I43"/>
    <mergeCell ref="J43:K43"/>
    <mergeCell ref="L43:M43"/>
    <mergeCell ref="N43:O4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1" sqref="A1:K101"/>
    </sheetView>
  </sheetViews>
  <sheetFormatPr defaultColWidth="9.140625" defaultRowHeight="12.75"/>
  <cols>
    <col min="1" max="1" width="8.8515625" style="522" bestFit="1" customWidth="1"/>
    <col min="2" max="2" width="40.00390625" style="522" bestFit="1" customWidth="1"/>
    <col min="3" max="3" width="14.28125" style="522" bestFit="1" customWidth="1"/>
    <col min="4" max="4" width="45.7109375" style="522" bestFit="1" customWidth="1"/>
    <col min="5" max="5" width="8.8515625" style="522" customWidth="1"/>
    <col min="6" max="6" width="10.00390625" style="522" customWidth="1"/>
    <col min="7" max="7" width="11.28125" style="522" bestFit="1" customWidth="1"/>
    <col min="8" max="8" width="8.8515625" style="560" customWidth="1"/>
    <col min="9" max="9" width="0" style="560" hidden="1" customWidth="1"/>
    <col min="10" max="10" width="8.7109375" style="560" customWidth="1"/>
    <col min="11" max="11" width="11.28125" style="560" bestFit="1" customWidth="1"/>
    <col min="12" max="12" width="9.421875" style="522" customWidth="1"/>
    <col min="13" max="13" width="10.00390625" style="560" bestFit="1" customWidth="1"/>
    <col min="14" max="16384" width="9.140625" style="522" customWidth="1"/>
  </cols>
  <sheetData>
    <row r="1" spans="1:13" s="231" customFormat="1" ht="16.5" customHeight="1">
      <c r="A1" s="650" t="s">
        <v>1048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572"/>
      <c r="M1" s="572"/>
    </row>
    <row r="2" spans="1:13" s="231" customFormat="1" ht="16.5" customHeight="1">
      <c r="A2" s="571"/>
      <c r="B2" s="572"/>
      <c r="C2" s="572"/>
      <c r="D2" s="572"/>
      <c r="E2" s="572"/>
      <c r="F2" s="572"/>
      <c r="G2" s="572"/>
      <c r="H2" s="657"/>
      <c r="I2" s="657"/>
      <c r="J2" s="657"/>
      <c r="K2" s="657"/>
      <c r="L2" s="572"/>
      <c r="M2" s="572"/>
    </row>
    <row r="3" spans="1:13" s="231" customFormat="1" ht="16.5" customHeight="1">
      <c r="A3" s="651" t="s">
        <v>1049</v>
      </c>
      <c r="B3" s="651" t="s">
        <v>1050</v>
      </c>
      <c r="C3" s="651" t="s">
        <v>1051</v>
      </c>
      <c r="D3" s="651" t="s">
        <v>1052</v>
      </c>
      <c r="E3" s="652" t="s">
        <v>1053</v>
      </c>
      <c r="F3" s="652"/>
      <c r="G3" s="652"/>
      <c r="H3" s="652"/>
      <c r="I3" s="652"/>
      <c r="J3" s="652"/>
      <c r="K3" s="652"/>
      <c r="L3" s="572"/>
      <c r="M3" s="572"/>
    </row>
    <row r="4" spans="1:13" s="231" customFormat="1" ht="16.5" customHeight="1">
      <c r="A4" s="651"/>
      <c r="B4" s="651"/>
      <c r="C4" s="651"/>
      <c r="D4" s="651"/>
      <c r="E4" s="652" t="s">
        <v>229</v>
      </c>
      <c r="F4" s="652"/>
      <c r="G4" s="652"/>
      <c r="H4" s="658" t="s">
        <v>230</v>
      </c>
      <c r="I4" s="658"/>
      <c r="J4" s="658"/>
      <c r="K4" s="658"/>
      <c r="L4" s="572"/>
      <c r="M4" s="572"/>
    </row>
    <row r="5" spans="1:13" s="231" customFormat="1" ht="16.5" customHeight="1">
      <c r="A5" s="651"/>
      <c r="B5" s="651"/>
      <c r="C5" s="651"/>
      <c r="D5" s="651"/>
      <c r="E5" s="521" t="s">
        <v>1054</v>
      </c>
      <c r="F5" s="520" t="s">
        <v>1055</v>
      </c>
      <c r="G5" s="520" t="s">
        <v>1056</v>
      </c>
      <c r="H5" s="659" t="s">
        <v>1054</v>
      </c>
      <c r="I5" s="544" t="s">
        <v>1055</v>
      </c>
      <c r="J5" s="544"/>
      <c r="K5" s="544" t="s">
        <v>1056</v>
      </c>
      <c r="L5" s="572"/>
      <c r="M5" s="572"/>
    </row>
    <row r="6" spans="1:13" s="231" customFormat="1" ht="16.5" customHeight="1">
      <c r="A6" s="523">
        <v>2</v>
      </c>
      <c r="B6" s="523">
        <v>3</v>
      </c>
      <c r="C6" s="523">
        <v>4</v>
      </c>
      <c r="D6" s="523">
        <v>5</v>
      </c>
      <c r="E6" s="523">
        <v>6</v>
      </c>
      <c r="F6" s="523">
        <v>7</v>
      </c>
      <c r="G6" s="523">
        <v>8</v>
      </c>
      <c r="H6" s="543">
        <v>9</v>
      </c>
      <c r="I6" s="543">
        <v>10</v>
      </c>
      <c r="J6" s="543"/>
      <c r="K6" s="543">
        <v>11</v>
      </c>
      <c r="L6" s="572"/>
      <c r="M6" s="572"/>
    </row>
    <row r="7" spans="1:13" ht="12.75">
      <c r="A7" s="536"/>
      <c r="B7" s="536"/>
      <c r="C7" s="536"/>
      <c r="D7" s="536"/>
      <c r="E7" s="537"/>
      <c r="F7" s="538"/>
      <c r="G7" s="539"/>
      <c r="H7" s="538"/>
      <c r="I7" s="538"/>
      <c r="J7" s="538"/>
      <c r="K7" s="540"/>
      <c r="L7" s="573"/>
      <c r="M7" s="575"/>
    </row>
    <row r="8" spans="1:13" ht="12.75">
      <c r="A8" s="541" t="s">
        <v>1075</v>
      </c>
      <c r="B8" s="541" t="s">
        <v>1076</v>
      </c>
      <c r="C8" s="541" t="s">
        <v>1077</v>
      </c>
      <c r="D8" s="541" t="s">
        <v>1078</v>
      </c>
      <c r="E8" s="542">
        <v>2</v>
      </c>
      <c r="F8" s="542">
        <v>146.86</v>
      </c>
      <c r="G8" s="542">
        <f>E8*F8</f>
        <v>293.72</v>
      </c>
      <c r="H8" s="542">
        <v>2</v>
      </c>
      <c r="I8" s="542"/>
      <c r="J8" s="542">
        <f>F8</f>
        <v>146.86</v>
      </c>
      <c r="K8" s="663">
        <f>H8*J8</f>
        <v>293.72</v>
      </c>
      <c r="L8" s="573"/>
      <c r="M8" s="575"/>
    </row>
    <row r="9" spans="1:13" ht="12.75">
      <c r="A9" s="541" t="s">
        <v>1079</v>
      </c>
      <c r="B9" s="541" t="s">
        <v>1080</v>
      </c>
      <c r="C9" s="541" t="s">
        <v>1081</v>
      </c>
      <c r="D9" s="541" t="s">
        <v>1082</v>
      </c>
      <c r="E9" s="542">
        <v>8</v>
      </c>
      <c r="F9" s="542">
        <v>200.9</v>
      </c>
      <c r="G9" s="542">
        <f aca="true" t="shared" si="0" ref="G9:G17">E9*F9</f>
        <v>1607.2</v>
      </c>
      <c r="H9" s="542">
        <v>5</v>
      </c>
      <c r="I9" s="544"/>
      <c r="J9" s="542">
        <f aca="true" t="shared" si="1" ref="J9:J17">F9</f>
        <v>200.9</v>
      </c>
      <c r="K9" s="663">
        <f aca="true" t="shared" si="2" ref="K9:K17">H9*J9</f>
        <v>1004.5</v>
      </c>
      <c r="L9" s="573"/>
      <c r="M9" s="575"/>
    </row>
    <row r="10" spans="1:13" ht="12.75">
      <c r="A10" s="541" t="s">
        <v>1083</v>
      </c>
      <c r="B10" s="541" t="s">
        <v>1084</v>
      </c>
      <c r="C10" s="541" t="s">
        <v>1085</v>
      </c>
      <c r="D10" s="541" t="s">
        <v>1086</v>
      </c>
      <c r="E10" s="542">
        <v>22</v>
      </c>
      <c r="F10" s="542">
        <v>116</v>
      </c>
      <c r="G10" s="542">
        <f t="shared" si="0"/>
        <v>2552</v>
      </c>
      <c r="H10" s="542">
        <v>22</v>
      </c>
      <c r="I10" s="544"/>
      <c r="J10" s="542">
        <f t="shared" si="1"/>
        <v>116</v>
      </c>
      <c r="K10" s="663">
        <f t="shared" si="2"/>
        <v>2552</v>
      </c>
      <c r="L10" s="573"/>
      <c r="M10" s="575"/>
    </row>
    <row r="11" spans="1:13" ht="12.75">
      <c r="A11" s="541" t="s">
        <v>1087</v>
      </c>
      <c r="B11" s="541" t="s">
        <v>1088</v>
      </c>
      <c r="C11" s="541" t="s">
        <v>1077</v>
      </c>
      <c r="D11" s="541" t="s">
        <v>1089</v>
      </c>
      <c r="E11" s="542">
        <v>1</v>
      </c>
      <c r="F11" s="542">
        <v>94.38</v>
      </c>
      <c r="G11" s="542">
        <f t="shared" si="0"/>
        <v>94.38</v>
      </c>
      <c r="H11" s="542">
        <v>1</v>
      </c>
      <c r="I11" s="544"/>
      <c r="J11" s="542">
        <f t="shared" si="1"/>
        <v>94.38</v>
      </c>
      <c r="K11" s="663">
        <f t="shared" si="2"/>
        <v>94.38</v>
      </c>
      <c r="L11" s="573"/>
      <c r="M11" s="575"/>
    </row>
    <row r="12" spans="1:13" ht="12.75">
      <c r="A12" s="541" t="s">
        <v>1090</v>
      </c>
      <c r="B12" s="541" t="s">
        <v>1091</v>
      </c>
      <c r="C12" s="541" t="s">
        <v>1092</v>
      </c>
      <c r="D12" s="541" t="s">
        <v>1093</v>
      </c>
      <c r="E12" s="542">
        <v>2</v>
      </c>
      <c r="F12" s="542">
        <v>591.47</v>
      </c>
      <c r="G12" s="542">
        <f t="shared" si="0"/>
        <v>1182.94</v>
      </c>
      <c r="H12" s="542">
        <v>2</v>
      </c>
      <c r="I12" s="544"/>
      <c r="J12" s="542">
        <f t="shared" si="1"/>
        <v>591.47</v>
      </c>
      <c r="K12" s="663">
        <f t="shared" si="2"/>
        <v>1182.94</v>
      </c>
      <c r="L12" s="573"/>
      <c r="M12" s="575"/>
    </row>
    <row r="13" spans="1:13" ht="12.75">
      <c r="A13" s="541" t="s">
        <v>1094</v>
      </c>
      <c r="B13" s="541" t="s">
        <v>1095</v>
      </c>
      <c r="C13" s="541" t="s">
        <v>1077</v>
      </c>
      <c r="D13" s="541" t="s">
        <v>1096</v>
      </c>
      <c r="E13" s="542">
        <v>3</v>
      </c>
      <c r="F13" s="542">
        <v>142.89</v>
      </c>
      <c r="G13" s="542">
        <f t="shared" si="0"/>
        <v>428.66999999999996</v>
      </c>
      <c r="H13" s="542">
        <v>3</v>
      </c>
      <c r="I13" s="544"/>
      <c r="J13" s="542">
        <f t="shared" si="1"/>
        <v>142.89</v>
      </c>
      <c r="K13" s="663">
        <f t="shared" si="2"/>
        <v>428.66999999999996</v>
      </c>
      <c r="L13" s="573"/>
      <c r="M13" s="575"/>
    </row>
    <row r="14" spans="1:13" ht="12.75">
      <c r="A14" s="541" t="s">
        <v>1097</v>
      </c>
      <c r="B14" s="541" t="s">
        <v>1098</v>
      </c>
      <c r="C14" s="541" t="s">
        <v>1099</v>
      </c>
      <c r="D14" s="541" t="s">
        <v>1100</v>
      </c>
      <c r="E14" s="542">
        <v>0</v>
      </c>
      <c r="F14" s="542"/>
      <c r="G14" s="542">
        <f t="shared" si="0"/>
        <v>0</v>
      </c>
      <c r="H14" s="542">
        <v>0</v>
      </c>
      <c r="I14" s="544"/>
      <c r="J14" s="542">
        <f t="shared" si="1"/>
        <v>0</v>
      </c>
      <c r="K14" s="663">
        <f t="shared" si="2"/>
        <v>0</v>
      </c>
      <c r="L14" s="573"/>
      <c r="M14" s="575"/>
    </row>
    <row r="15" spans="1:13" ht="12.75">
      <c r="A15" s="541" t="s">
        <v>1101</v>
      </c>
      <c r="B15" s="541" t="s">
        <v>1102</v>
      </c>
      <c r="C15" s="524" t="s">
        <v>1103</v>
      </c>
      <c r="D15" s="541" t="s">
        <v>1104</v>
      </c>
      <c r="E15" s="542">
        <v>0</v>
      </c>
      <c r="F15" s="542"/>
      <c r="G15" s="542">
        <f t="shared" si="0"/>
        <v>0</v>
      </c>
      <c r="H15" s="542">
        <v>0</v>
      </c>
      <c r="I15" s="544"/>
      <c r="J15" s="542">
        <f t="shared" si="1"/>
        <v>0</v>
      </c>
      <c r="K15" s="663">
        <f t="shared" si="2"/>
        <v>0</v>
      </c>
      <c r="L15" s="573"/>
      <c r="M15" s="575"/>
    </row>
    <row r="16" spans="1:13" ht="12.75">
      <c r="A16" s="541" t="s">
        <v>1105</v>
      </c>
      <c r="B16" s="541" t="s">
        <v>1106</v>
      </c>
      <c r="C16" s="541" t="s">
        <v>1099</v>
      </c>
      <c r="D16" s="541" t="s">
        <v>1107</v>
      </c>
      <c r="E16" s="542">
        <v>2</v>
      </c>
      <c r="F16" s="542">
        <v>1853.39</v>
      </c>
      <c r="G16" s="542">
        <f t="shared" si="0"/>
        <v>3706.78</v>
      </c>
      <c r="H16" s="542">
        <v>2</v>
      </c>
      <c r="I16" s="544"/>
      <c r="J16" s="542">
        <f t="shared" si="1"/>
        <v>1853.39</v>
      </c>
      <c r="K16" s="663">
        <f t="shared" si="2"/>
        <v>3706.78</v>
      </c>
      <c r="L16" s="573"/>
      <c r="M16" s="575"/>
    </row>
    <row r="17" spans="1:13" ht="13.5" thickBot="1">
      <c r="A17" s="545" t="s">
        <v>1108</v>
      </c>
      <c r="B17" s="545" t="s">
        <v>1109</v>
      </c>
      <c r="C17" s="545" t="s">
        <v>1110</v>
      </c>
      <c r="D17" s="541" t="s">
        <v>1111</v>
      </c>
      <c r="E17" s="542">
        <v>8</v>
      </c>
      <c r="F17" s="542">
        <v>283.9</v>
      </c>
      <c r="G17" s="546">
        <f t="shared" si="0"/>
        <v>2271.2</v>
      </c>
      <c r="H17" s="542">
        <v>8</v>
      </c>
      <c r="I17" s="544"/>
      <c r="J17" s="542">
        <f t="shared" si="1"/>
        <v>283.9</v>
      </c>
      <c r="K17" s="664">
        <f t="shared" si="2"/>
        <v>2271.2</v>
      </c>
      <c r="L17" s="574"/>
      <c r="M17" s="579"/>
    </row>
    <row r="18" spans="1:13" ht="13.5" thickBot="1">
      <c r="A18" s="541"/>
      <c r="B18" s="541"/>
      <c r="C18" s="524"/>
      <c r="D18" s="541"/>
      <c r="E18" s="542"/>
      <c r="F18" s="547"/>
      <c r="G18" s="548">
        <f>SUM(G8:G17)</f>
        <v>12136.89</v>
      </c>
      <c r="H18" s="549"/>
      <c r="I18" s="544"/>
      <c r="J18" s="550"/>
      <c r="K18" s="548">
        <f>SUM(K8:K17)</f>
        <v>11534.190000000002</v>
      </c>
      <c r="L18" s="576"/>
      <c r="M18" s="577"/>
    </row>
    <row r="19" spans="1:13" ht="12.75">
      <c r="A19" s="536"/>
      <c r="B19" s="536"/>
      <c r="C19" s="536"/>
      <c r="D19" s="536"/>
      <c r="E19" s="538"/>
      <c r="F19" s="538"/>
      <c r="G19" s="539"/>
      <c r="H19" s="538"/>
      <c r="I19" s="538"/>
      <c r="J19" s="538"/>
      <c r="K19" s="539"/>
      <c r="L19" s="578"/>
      <c r="M19" s="580"/>
    </row>
    <row r="20" spans="1:13" ht="12.75">
      <c r="A20" s="541" t="s">
        <v>1112</v>
      </c>
      <c r="B20" s="541" t="s">
        <v>1113</v>
      </c>
      <c r="C20" s="541" t="s">
        <v>1114</v>
      </c>
      <c r="D20" s="541" t="s">
        <v>1115</v>
      </c>
      <c r="E20" s="542">
        <v>230</v>
      </c>
      <c r="F20" s="542">
        <v>24.19</v>
      </c>
      <c r="G20" s="541">
        <f>E20*F20</f>
        <v>5563.700000000001</v>
      </c>
      <c r="H20" s="551">
        <v>230</v>
      </c>
      <c r="I20" s="551"/>
      <c r="J20" s="551">
        <f>F20</f>
        <v>24.19</v>
      </c>
      <c r="K20" s="551">
        <f>H20*J20</f>
        <v>5563.700000000001</v>
      </c>
      <c r="L20" s="578"/>
      <c r="M20" s="580"/>
    </row>
    <row r="21" spans="1:13" ht="12.75">
      <c r="A21" s="541" t="s">
        <v>1116</v>
      </c>
      <c r="B21" s="541" t="s">
        <v>1117</v>
      </c>
      <c r="C21" s="541" t="s">
        <v>1099</v>
      </c>
      <c r="D21" s="541" t="s">
        <v>1118</v>
      </c>
      <c r="E21" s="542">
        <v>1161</v>
      </c>
      <c r="F21" s="542">
        <v>20.68</v>
      </c>
      <c r="G21" s="541">
        <f aca="true" t="shared" si="3" ref="G21:G77">E21*F21</f>
        <v>24009.48</v>
      </c>
      <c r="H21" s="551">
        <v>980</v>
      </c>
      <c r="I21" s="544"/>
      <c r="J21" s="551">
        <f aca="true" t="shared" si="4" ref="J21:J77">F21</f>
        <v>20.68</v>
      </c>
      <c r="K21" s="551">
        <f aca="true" t="shared" si="5" ref="K21:K77">H21*J21</f>
        <v>20266.4</v>
      </c>
      <c r="L21" s="578"/>
      <c r="M21" s="580"/>
    </row>
    <row r="22" spans="1:13" ht="12.75">
      <c r="A22" s="541" t="s">
        <v>1119</v>
      </c>
      <c r="B22" s="541" t="s">
        <v>1120</v>
      </c>
      <c r="C22" s="541" t="s">
        <v>1099</v>
      </c>
      <c r="D22" s="541" t="s">
        <v>1121</v>
      </c>
      <c r="E22" s="542">
        <v>2130</v>
      </c>
      <c r="F22" s="542">
        <v>28.7</v>
      </c>
      <c r="G22" s="541">
        <f t="shared" si="3"/>
        <v>61131</v>
      </c>
      <c r="H22" s="551">
        <v>2099</v>
      </c>
      <c r="I22" s="544"/>
      <c r="J22" s="551">
        <f t="shared" si="4"/>
        <v>28.7</v>
      </c>
      <c r="K22" s="551">
        <f t="shared" si="5"/>
        <v>60241.299999999996</v>
      </c>
      <c r="L22" s="578"/>
      <c r="M22" s="580"/>
    </row>
    <row r="23" spans="1:13" ht="12.75">
      <c r="A23" s="541" t="s">
        <v>1122</v>
      </c>
      <c r="B23" s="541" t="s">
        <v>1123</v>
      </c>
      <c r="C23" s="541" t="s">
        <v>1099</v>
      </c>
      <c r="D23" s="541" t="s">
        <v>1124</v>
      </c>
      <c r="E23" s="542">
        <v>30</v>
      </c>
      <c r="F23" s="542">
        <v>121.02</v>
      </c>
      <c r="G23" s="541">
        <f t="shared" si="3"/>
        <v>3630.6</v>
      </c>
      <c r="H23" s="551">
        <v>30</v>
      </c>
      <c r="I23" s="544"/>
      <c r="J23" s="551">
        <f t="shared" si="4"/>
        <v>121.02</v>
      </c>
      <c r="K23" s="551">
        <f t="shared" si="5"/>
        <v>3630.6</v>
      </c>
      <c r="L23" s="578"/>
      <c r="M23" s="580"/>
    </row>
    <row r="24" spans="1:13" ht="12.75">
      <c r="A24" s="541" t="s">
        <v>1125</v>
      </c>
      <c r="B24" s="541" t="s">
        <v>1126</v>
      </c>
      <c r="C24" s="541" t="s">
        <v>1099</v>
      </c>
      <c r="D24" s="541" t="s">
        <v>1127</v>
      </c>
      <c r="E24" s="542">
        <v>798</v>
      </c>
      <c r="F24" s="542">
        <v>34.46</v>
      </c>
      <c r="G24" s="541">
        <f t="shared" si="3"/>
        <v>27499.08</v>
      </c>
      <c r="H24" s="551">
        <v>790</v>
      </c>
      <c r="I24" s="544"/>
      <c r="J24" s="551">
        <f t="shared" si="4"/>
        <v>34.46</v>
      </c>
      <c r="K24" s="551">
        <f t="shared" si="5"/>
        <v>27223.4</v>
      </c>
      <c r="L24" s="578"/>
      <c r="M24" s="580"/>
    </row>
    <row r="25" spans="1:13" ht="12.75">
      <c r="A25" s="541" t="s">
        <v>1128</v>
      </c>
      <c r="B25" s="541" t="s">
        <v>1129</v>
      </c>
      <c r="C25" s="541" t="s">
        <v>1099</v>
      </c>
      <c r="D25" s="541" t="s">
        <v>1130</v>
      </c>
      <c r="E25" s="542">
        <v>2060</v>
      </c>
      <c r="F25" s="542">
        <v>37.82</v>
      </c>
      <c r="G25" s="541">
        <f t="shared" si="3"/>
        <v>77909.2</v>
      </c>
      <c r="H25" s="551">
        <v>2050</v>
      </c>
      <c r="I25" s="544"/>
      <c r="J25" s="551">
        <f t="shared" si="4"/>
        <v>37.82</v>
      </c>
      <c r="K25" s="551">
        <f t="shared" si="5"/>
        <v>77531</v>
      </c>
      <c r="L25" s="578"/>
      <c r="M25" s="580"/>
    </row>
    <row r="26" spans="1:13" ht="12.75">
      <c r="A26" s="541" t="s">
        <v>1131</v>
      </c>
      <c r="B26" s="541" t="s">
        <v>1132</v>
      </c>
      <c r="C26" s="541" t="s">
        <v>1107</v>
      </c>
      <c r="D26" s="545" t="s">
        <v>1133</v>
      </c>
      <c r="E26" s="542">
        <v>20</v>
      </c>
      <c r="F26" s="542">
        <v>214.02</v>
      </c>
      <c r="G26" s="541">
        <f t="shared" si="3"/>
        <v>4280.400000000001</v>
      </c>
      <c r="H26" s="551">
        <v>20</v>
      </c>
      <c r="I26" s="544"/>
      <c r="J26" s="551">
        <f t="shared" si="4"/>
        <v>214.02</v>
      </c>
      <c r="K26" s="551">
        <f t="shared" si="5"/>
        <v>4280.400000000001</v>
      </c>
      <c r="L26" s="578"/>
      <c r="M26" s="580"/>
    </row>
    <row r="27" spans="1:13" ht="12.75">
      <c r="A27" s="541" t="s">
        <v>1134</v>
      </c>
      <c r="B27" s="541" t="s">
        <v>1135</v>
      </c>
      <c r="C27" s="541" t="s">
        <v>1107</v>
      </c>
      <c r="D27" s="545" t="s">
        <v>1136</v>
      </c>
      <c r="E27" s="542">
        <v>3</v>
      </c>
      <c r="F27" s="542">
        <v>521.93</v>
      </c>
      <c r="G27" s="541">
        <f t="shared" si="3"/>
        <v>1565.79</v>
      </c>
      <c r="H27" s="551">
        <v>3</v>
      </c>
      <c r="I27" s="544"/>
      <c r="J27" s="551">
        <f t="shared" si="4"/>
        <v>521.93</v>
      </c>
      <c r="K27" s="551">
        <f t="shared" si="5"/>
        <v>1565.79</v>
      </c>
      <c r="L27" s="578"/>
      <c r="M27" s="580"/>
    </row>
    <row r="28" spans="1:13" ht="12.75">
      <c r="A28" s="541" t="s">
        <v>1137</v>
      </c>
      <c r="B28" s="541" t="s">
        <v>1138</v>
      </c>
      <c r="C28" s="541" t="s">
        <v>1107</v>
      </c>
      <c r="D28" s="545" t="s">
        <v>1139</v>
      </c>
      <c r="E28" s="542">
        <v>169</v>
      </c>
      <c r="F28" s="542">
        <v>396.26</v>
      </c>
      <c r="G28" s="541">
        <f t="shared" si="3"/>
        <v>66967.94</v>
      </c>
      <c r="H28" s="551">
        <v>170</v>
      </c>
      <c r="I28" s="544"/>
      <c r="J28" s="551">
        <f t="shared" si="4"/>
        <v>396.26</v>
      </c>
      <c r="K28" s="551">
        <f t="shared" si="5"/>
        <v>67364.2</v>
      </c>
      <c r="L28" s="578"/>
      <c r="M28" s="580"/>
    </row>
    <row r="29" spans="1:13" ht="12.75">
      <c r="A29" s="541" t="s">
        <v>1140</v>
      </c>
      <c r="B29" s="541" t="s">
        <v>1141</v>
      </c>
      <c r="C29" s="541" t="s">
        <v>1099</v>
      </c>
      <c r="D29" s="541" t="s">
        <v>1142</v>
      </c>
      <c r="E29" s="542">
        <v>90</v>
      </c>
      <c r="F29" s="542">
        <v>72.55</v>
      </c>
      <c r="G29" s="541">
        <f t="shared" si="3"/>
        <v>6529.5</v>
      </c>
      <c r="H29" s="551">
        <v>90</v>
      </c>
      <c r="I29" s="544"/>
      <c r="J29" s="551">
        <f t="shared" si="4"/>
        <v>72.55</v>
      </c>
      <c r="K29" s="551">
        <f t="shared" si="5"/>
        <v>6529.5</v>
      </c>
      <c r="L29" s="578"/>
      <c r="M29" s="580"/>
    </row>
    <row r="30" spans="1:13" ht="12.75">
      <c r="A30" s="541" t="s">
        <v>1143</v>
      </c>
      <c r="B30" s="541" t="s">
        <v>1144</v>
      </c>
      <c r="C30" s="541" t="s">
        <v>1099</v>
      </c>
      <c r="D30" s="541" t="s">
        <v>1145</v>
      </c>
      <c r="E30" s="542">
        <v>5335</v>
      </c>
      <c r="F30" s="542">
        <v>44.18</v>
      </c>
      <c r="G30" s="541">
        <f t="shared" si="3"/>
        <v>235700.3</v>
      </c>
      <c r="H30" s="551">
        <v>5200</v>
      </c>
      <c r="I30" s="544"/>
      <c r="J30" s="551">
        <f t="shared" si="4"/>
        <v>44.18</v>
      </c>
      <c r="K30" s="551">
        <f t="shared" si="5"/>
        <v>229736</v>
      </c>
      <c r="L30" s="578"/>
      <c r="M30" s="580"/>
    </row>
    <row r="31" spans="1:13" ht="12.75">
      <c r="A31" s="541" t="s">
        <v>1146</v>
      </c>
      <c r="B31" s="541" t="s">
        <v>1147</v>
      </c>
      <c r="C31" s="541" t="s">
        <v>1099</v>
      </c>
      <c r="D31" s="545" t="s">
        <v>1148</v>
      </c>
      <c r="E31" s="542">
        <v>115</v>
      </c>
      <c r="F31" s="542">
        <v>121.06</v>
      </c>
      <c r="G31" s="541">
        <f t="shared" si="3"/>
        <v>13921.9</v>
      </c>
      <c r="H31" s="551">
        <v>115</v>
      </c>
      <c r="I31" s="544"/>
      <c r="J31" s="551">
        <f t="shared" si="4"/>
        <v>121.06</v>
      </c>
      <c r="K31" s="551">
        <f t="shared" si="5"/>
        <v>13921.9</v>
      </c>
      <c r="L31" s="578"/>
      <c r="M31" s="580"/>
    </row>
    <row r="32" spans="1:13" ht="12.75">
      <c r="A32" s="541" t="s">
        <v>1149</v>
      </c>
      <c r="B32" s="541" t="s">
        <v>1150</v>
      </c>
      <c r="C32" s="541" t="s">
        <v>1099</v>
      </c>
      <c r="D32" s="541" t="s">
        <v>1151</v>
      </c>
      <c r="E32" s="542">
        <v>3770</v>
      </c>
      <c r="F32" s="542">
        <v>16.94</v>
      </c>
      <c r="G32" s="541">
        <f t="shared" si="3"/>
        <v>63863.8</v>
      </c>
      <c r="H32" s="551">
        <v>3770</v>
      </c>
      <c r="I32" s="544"/>
      <c r="J32" s="551">
        <f t="shared" si="4"/>
        <v>16.94</v>
      </c>
      <c r="K32" s="551">
        <f t="shared" si="5"/>
        <v>63863.8</v>
      </c>
      <c r="L32" s="578"/>
      <c r="M32" s="580"/>
    </row>
    <row r="33" spans="1:13" ht="12.75">
      <c r="A33" s="541" t="s">
        <v>1152</v>
      </c>
      <c r="B33" s="541" t="s">
        <v>1153</v>
      </c>
      <c r="C33" s="541" t="s">
        <v>1099</v>
      </c>
      <c r="D33" s="545" t="s">
        <v>1154</v>
      </c>
      <c r="E33" s="542">
        <v>199</v>
      </c>
      <c r="F33" s="542">
        <v>340.31</v>
      </c>
      <c r="G33" s="541">
        <f t="shared" si="3"/>
        <v>67721.69</v>
      </c>
      <c r="H33" s="551">
        <v>190</v>
      </c>
      <c r="I33" s="544"/>
      <c r="J33" s="551">
        <f t="shared" si="4"/>
        <v>340.31</v>
      </c>
      <c r="K33" s="551">
        <f t="shared" si="5"/>
        <v>64658.9</v>
      </c>
      <c r="L33" s="578"/>
      <c r="M33" s="580"/>
    </row>
    <row r="34" spans="1:13" ht="12.75">
      <c r="A34" s="545" t="s">
        <v>1155</v>
      </c>
      <c r="B34" s="545" t="s">
        <v>1156</v>
      </c>
      <c r="C34" s="545" t="s">
        <v>1099</v>
      </c>
      <c r="D34" s="545" t="s">
        <v>1157</v>
      </c>
      <c r="E34" s="542">
        <v>40</v>
      </c>
      <c r="F34" s="542">
        <v>108.68</v>
      </c>
      <c r="G34" s="541">
        <f t="shared" si="3"/>
        <v>4347.200000000001</v>
      </c>
      <c r="H34" s="551">
        <v>40</v>
      </c>
      <c r="I34" s="544"/>
      <c r="J34" s="551">
        <f t="shared" si="4"/>
        <v>108.68</v>
      </c>
      <c r="K34" s="551">
        <f t="shared" si="5"/>
        <v>4347.200000000001</v>
      </c>
      <c r="L34" s="578"/>
      <c r="M34" s="580"/>
    </row>
    <row r="35" spans="1:13" ht="12.75">
      <c r="A35" s="541" t="s">
        <v>1158</v>
      </c>
      <c r="B35" s="541" t="s">
        <v>1159</v>
      </c>
      <c r="C35" s="541" t="s">
        <v>1107</v>
      </c>
      <c r="D35" s="545" t="s">
        <v>1160</v>
      </c>
      <c r="E35" s="542">
        <v>2287</v>
      </c>
      <c r="F35" s="542">
        <v>190.16</v>
      </c>
      <c r="G35" s="541">
        <f t="shared" si="3"/>
        <v>434895.92</v>
      </c>
      <c r="H35" s="551">
        <v>2100</v>
      </c>
      <c r="I35" s="544"/>
      <c r="J35" s="551">
        <f t="shared" si="4"/>
        <v>190.16</v>
      </c>
      <c r="K35" s="551">
        <f t="shared" si="5"/>
        <v>399336</v>
      </c>
      <c r="L35" s="578"/>
      <c r="M35" s="580"/>
    </row>
    <row r="36" spans="1:13" ht="12.75">
      <c r="A36" s="541" t="s">
        <v>1158</v>
      </c>
      <c r="B36" s="541" t="s">
        <v>1161</v>
      </c>
      <c r="C36" s="541" t="s">
        <v>1107</v>
      </c>
      <c r="D36" s="545" t="s">
        <v>1162</v>
      </c>
      <c r="E36" s="542">
        <v>754</v>
      </c>
      <c r="F36" s="542">
        <v>209.88</v>
      </c>
      <c r="G36" s="541">
        <f t="shared" si="3"/>
        <v>158249.52</v>
      </c>
      <c r="H36" s="551">
        <v>740</v>
      </c>
      <c r="I36" s="544"/>
      <c r="J36" s="551">
        <f t="shared" si="4"/>
        <v>209.88</v>
      </c>
      <c r="K36" s="551">
        <f t="shared" si="5"/>
        <v>155311.19999999998</v>
      </c>
      <c r="L36" s="578"/>
      <c r="M36" s="580"/>
    </row>
    <row r="37" spans="1:13" ht="12.75">
      <c r="A37" s="541" t="s">
        <v>1158</v>
      </c>
      <c r="B37" s="541" t="s">
        <v>1163</v>
      </c>
      <c r="C37" s="541" t="s">
        <v>1107</v>
      </c>
      <c r="D37" s="545" t="s">
        <v>1164</v>
      </c>
      <c r="E37" s="542">
        <v>2446</v>
      </c>
      <c r="F37" s="542">
        <v>304.91</v>
      </c>
      <c r="G37" s="541">
        <f t="shared" si="3"/>
        <v>745809.8600000001</v>
      </c>
      <c r="H37" s="551">
        <v>2305</v>
      </c>
      <c r="I37" s="544"/>
      <c r="J37" s="551">
        <f t="shared" si="4"/>
        <v>304.91</v>
      </c>
      <c r="K37" s="551">
        <f t="shared" si="5"/>
        <v>702817.55</v>
      </c>
      <c r="L37" s="578"/>
      <c r="M37" s="580"/>
    </row>
    <row r="38" spans="1:13" ht="12.75">
      <c r="A38" s="541" t="s">
        <v>1165</v>
      </c>
      <c r="B38" s="541" t="s">
        <v>1166</v>
      </c>
      <c r="C38" s="541" t="s">
        <v>1099</v>
      </c>
      <c r="D38" s="541" t="s">
        <v>1167</v>
      </c>
      <c r="E38" s="542">
        <v>50</v>
      </c>
      <c r="F38" s="542">
        <v>42.22</v>
      </c>
      <c r="G38" s="541">
        <f t="shared" si="3"/>
        <v>2111</v>
      </c>
      <c r="H38" s="551">
        <v>1100</v>
      </c>
      <c r="I38" s="544"/>
      <c r="J38" s="551">
        <f t="shared" si="4"/>
        <v>42.22</v>
      </c>
      <c r="K38" s="551">
        <f t="shared" si="5"/>
        <v>46442</v>
      </c>
      <c r="L38" s="578"/>
      <c r="M38" s="580"/>
    </row>
    <row r="39" spans="1:13" s="525" customFormat="1" ht="15.75">
      <c r="A39" s="541" t="s">
        <v>1168</v>
      </c>
      <c r="B39" s="541" t="s">
        <v>1169</v>
      </c>
      <c r="C39" s="541" t="s">
        <v>1099</v>
      </c>
      <c r="D39" s="541" t="s">
        <v>1170</v>
      </c>
      <c r="E39" s="542">
        <v>140</v>
      </c>
      <c r="F39" s="542">
        <v>51.39</v>
      </c>
      <c r="G39" s="541">
        <f t="shared" si="3"/>
        <v>7194.6</v>
      </c>
      <c r="H39" s="551">
        <v>250</v>
      </c>
      <c r="I39" s="542"/>
      <c r="J39" s="551">
        <f t="shared" si="4"/>
        <v>51.39</v>
      </c>
      <c r="K39" s="551">
        <f t="shared" si="5"/>
        <v>12847.5</v>
      </c>
      <c r="L39" s="578"/>
      <c r="M39" s="580"/>
    </row>
    <row r="40" spans="1:13" ht="12.75">
      <c r="A40" s="541" t="s">
        <v>1168</v>
      </c>
      <c r="B40" s="541" t="s">
        <v>1171</v>
      </c>
      <c r="C40" s="541" t="s">
        <v>1099</v>
      </c>
      <c r="D40" s="541" t="s">
        <v>1172</v>
      </c>
      <c r="E40" s="542">
        <v>1320</v>
      </c>
      <c r="F40" s="542">
        <v>34.24</v>
      </c>
      <c r="G40" s="541">
        <f t="shared" si="3"/>
        <v>45196.8</v>
      </c>
      <c r="H40" s="551">
        <v>1250</v>
      </c>
      <c r="I40" s="542"/>
      <c r="J40" s="551">
        <f t="shared" si="4"/>
        <v>34.24</v>
      </c>
      <c r="K40" s="551">
        <f t="shared" si="5"/>
        <v>42800</v>
      </c>
      <c r="L40" s="578"/>
      <c r="M40" s="580"/>
    </row>
    <row r="41" spans="1:13" ht="12.75">
      <c r="A41" s="541" t="s">
        <v>1168</v>
      </c>
      <c r="B41" s="541" t="s">
        <v>1173</v>
      </c>
      <c r="C41" s="541" t="s">
        <v>1099</v>
      </c>
      <c r="D41" s="541" t="s">
        <v>1170</v>
      </c>
      <c r="E41" s="542">
        <v>990</v>
      </c>
      <c r="F41" s="542">
        <v>19.8</v>
      </c>
      <c r="G41" s="541">
        <f t="shared" si="3"/>
        <v>19602</v>
      </c>
      <c r="H41" s="551">
        <v>250</v>
      </c>
      <c r="I41" s="542"/>
      <c r="J41" s="551">
        <f t="shared" si="4"/>
        <v>19.8</v>
      </c>
      <c r="K41" s="551">
        <f t="shared" si="5"/>
        <v>4950</v>
      </c>
      <c r="L41" s="578"/>
      <c r="M41" s="580"/>
    </row>
    <row r="42" spans="1:13" ht="12.75">
      <c r="A42" s="541" t="s">
        <v>1174</v>
      </c>
      <c r="B42" s="541" t="s">
        <v>1175</v>
      </c>
      <c r="C42" s="545" t="s">
        <v>1176</v>
      </c>
      <c r="D42" s="545" t="s">
        <v>1177</v>
      </c>
      <c r="E42" s="552">
        <v>125</v>
      </c>
      <c r="F42" s="552">
        <v>81.04</v>
      </c>
      <c r="G42" s="541">
        <f t="shared" si="3"/>
        <v>10130</v>
      </c>
      <c r="H42" s="551">
        <v>120</v>
      </c>
      <c r="I42" s="552"/>
      <c r="J42" s="551">
        <f t="shared" si="4"/>
        <v>81.04</v>
      </c>
      <c r="K42" s="551">
        <f t="shared" si="5"/>
        <v>9724.800000000001</v>
      </c>
      <c r="L42" s="578"/>
      <c r="M42" s="580"/>
    </row>
    <row r="43" spans="1:13" ht="12.75">
      <c r="A43" s="541" t="s">
        <v>1174</v>
      </c>
      <c r="B43" s="541" t="s">
        <v>1178</v>
      </c>
      <c r="C43" s="545" t="s">
        <v>1176</v>
      </c>
      <c r="D43" s="545" t="s">
        <v>1179</v>
      </c>
      <c r="E43" s="542">
        <v>136</v>
      </c>
      <c r="F43" s="542">
        <v>66.18</v>
      </c>
      <c r="G43" s="541">
        <f t="shared" si="3"/>
        <v>9000.480000000001</v>
      </c>
      <c r="H43" s="551">
        <v>130</v>
      </c>
      <c r="I43" s="544"/>
      <c r="J43" s="551">
        <f t="shared" si="4"/>
        <v>66.18</v>
      </c>
      <c r="K43" s="551">
        <f t="shared" si="5"/>
        <v>8603.400000000001</v>
      </c>
      <c r="L43" s="578"/>
      <c r="M43" s="580"/>
    </row>
    <row r="44" spans="1:13" ht="12.75">
      <c r="A44" s="541" t="s">
        <v>1180</v>
      </c>
      <c r="B44" s="541" t="s">
        <v>1181</v>
      </c>
      <c r="C44" s="541" t="s">
        <v>1099</v>
      </c>
      <c r="D44" s="545" t="s">
        <v>1182</v>
      </c>
      <c r="E44" s="542">
        <v>10</v>
      </c>
      <c r="F44" s="542">
        <v>34.56</v>
      </c>
      <c r="G44" s="541">
        <f t="shared" si="3"/>
        <v>345.6</v>
      </c>
      <c r="H44" s="551">
        <v>10</v>
      </c>
      <c r="I44" s="544"/>
      <c r="J44" s="551">
        <f t="shared" si="4"/>
        <v>34.56</v>
      </c>
      <c r="K44" s="551">
        <f t="shared" si="5"/>
        <v>345.6</v>
      </c>
      <c r="L44" s="578"/>
      <c r="M44" s="580"/>
    </row>
    <row r="45" spans="1:13" ht="12.75">
      <c r="A45" s="541" t="s">
        <v>1180</v>
      </c>
      <c r="B45" s="541" t="s">
        <v>1183</v>
      </c>
      <c r="C45" s="541" t="s">
        <v>1099</v>
      </c>
      <c r="D45" s="545" t="s">
        <v>1184</v>
      </c>
      <c r="E45" s="542">
        <v>100</v>
      </c>
      <c r="F45" s="542">
        <v>299.89</v>
      </c>
      <c r="G45" s="541">
        <f t="shared" si="3"/>
        <v>29989</v>
      </c>
      <c r="H45" s="551">
        <v>100</v>
      </c>
      <c r="I45" s="544"/>
      <c r="J45" s="551">
        <f t="shared" si="4"/>
        <v>299.89</v>
      </c>
      <c r="K45" s="551">
        <f t="shared" si="5"/>
        <v>29989</v>
      </c>
      <c r="L45" s="578"/>
      <c r="M45" s="580"/>
    </row>
    <row r="46" spans="1:13" ht="12.75">
      <c r="A46" s="545" t="s">
        <v>1185</v>
      </c>
      <c r="B46" s="545" t="s">
        <v>1186</v>
      </c>
      <c r="C46" s="545" t="s">
        <v>1176</v>
      </c>
      <c r="D46" s="545" t="s">
        <v>1187</v>
      </c>
      <c r="E46" s="542">
        <v>20</v>
      </c>
      <c r="F46" s="542">
        <v>75.5</v>
      </c>
      <c r="G46" s="541">
        <f t="shared" si="3"/>
        <v>1510</v>
      </c>
      <c r="H46" s="551">
        <v>20</v>
      </c>
      <c r="I46" s="544"/>
      <c r="J46" s="551">
        <f t="shared" si="4"/>
        <v>75.5</v>
      </c>
      <c r="K46" s="551">
        <f t="shared" si="5"/>
        <v>1510</v>
      </c>
      <c r="L46" s="578"/>
      <c r="M46" s="580"/>
    </row>
    <row r="47" spans="1:13" ht="12.75">
      <c r="A47" s="541" t="s">
        <v>1188</v>
      </c>
      <c r="B47" s="541" t="s">
        <v>1189</v>
      </c>
      <c r="C47" s="545" t="s">
        <v>1176</v>
      </c>
      <c r="D47" s="545" t="s">
        <v>1190</v>
      </c>
      <c r="E47" s="542">
        <v>52</v>
      </c>
      <c r="F47" s="542">
        <v>362.56</v>
      </c>
      <c r="G47" s="541">
        <f t="shared" si="3"/>
        <v>18853.12</v>
      </c>
      <c r="H47" s="551">
        <v>50</v>
      </c>
      <c r="I47" s="542"/>
      <c r="J47" s="551">
        <f t="shared" si="4"/>
        <v>362.56</v>
      </c>
      <c r="K47" s="551">
        <f t="shared" si="5"/>
        <v>18128</v>
      </c>
      <c r="L47" s="578"/>
      <c r="M47" s="580"/>
    </row>
    <row r="48" spans="1:13" ht="12.75">
      <c r="A48" s="541" t="s">
        <v>1191</v>
      </c>
      <c r="B48" s="541" t="s">
        <v>1192</v>
      </c>
      <c r="C48" s="541" t="s">
        <v>1099</v>
      </c>
      <c r="D48" s="545" t="s">
        <v>1193</v>
      </c>
      <c r="E48" s="542">
        <v>1320</v>
      </c>
      <c r="F48" s="542">
        <v>37.4</v>
      </c>
      <c r="G48" s="541">
        <f t="shared" si="3"/>
        <v>49368</v>
      </c>
      <c r="H48" s="551">
        <v>1250</v>
      </c>
      <c r="I48" s="542"/>
      <c r="J48" s="551">
        <f t="shared" si="4"/>
        <v>37.4</v>
      </c>
      <c r="K48" s="551">
        <f t="shared" si="5"/>
        <v>46750</v>
      </c>
      <c r="L48" s="578"/>
      <c r="M48" s="580"/>
    </row>
    <row r="49" spans="1:13" ht="12.75">
      <c r="A49" s="541" t="s">
        <v>1087</v>
      </c>
      <c r="B49" s="541" t="s">
        <v>1194</v>
      </c>
      <c r="C49" s="541" t="s">
        <v>1099</v>
      </c>
      <c r="D49" s="545" t="s">
        <v>1195</v>
      </c>
      <c r="E49" s="542">
        <v>1000</v>
      </c>
      <c r="F49" s="542">
        <v>19.06</v>
      </c>
      <c r="G49" s="541">
        <f t="shared" si="3"/>
        <v>19060</v>
      </c>
      <c r="H49" s="551">
        <v>1000</v>
      </c>
      <c r="I49" s="542"/>
      <c r="J49" s="551">
        <f t="shared" si="4"/>
        <v>19.06</v>
      </c>
      <c r="K49" s="551">
        <f t="shared" si="5"/>
        <v>19060</v>
      </c>
      <c r="L49" s="578"/>
      <c r="M49" s="580"/>
    </row>
    <row r="50" spans="1:13" ht="12.75">
      <c r="A50" s="541" t="s">
        <v>1196</v>
      </c>
      <c r="B50" s="541" t="s">
        <v>1197</v>
      </c>
      <c r="C50" s="541" t="s">
        <v>1099</v>
      </c>
      <c r="D50" s="545" t="s">
        <v>1198</v>
      </c>
      <c r="E50" s="542">
        <v>55</v>
      </c>
      <c r="F50" s="542">
        <v>50.89</v>
      </c>
      <c r="G50" s="541">
        <f t="shared" si="3"/>
        <v>2798.95</v>
      </c>
      <c r="H50" s="551">
        <v>50</v>
      </c>
      <c r="I50" s="542"/>
      <c r="J50" s="551">
        <f t="shared" si="4"/>
        <v>50.89</v>
      </c>
      <c r="K50" s="551">
        <f t="shared" si="5"/>
        <v>2544.5</v>
      </c>
      <c r="L50" s="578"/>
      <c r="M50" s="580"/>
    </row>
    <row r="51" spans="1:13" ht="12.75">
      <c r="A51" s="541" t="s">
        <v>1165</v>
      </c>
      <c r="B51" s="541" t="s">
        <v>1199</v>
      </c>
      <c r="C51" s="541" t="s">
        <v>1099</v>
      </c>
      <c r="D51" s="541" t="s">
        <v>1099</v>
      </c>
      <c r="E51" s="552">
        <v>1200</v>
      </c>
      <c r="F51" s="552">
        <v>24.73</v>
      </c>
      <c r="G51" s="541">
        <f t="shared" si="3"/>
        <v>29676</v>
      </c>
      <c r="H51" s="551">
        <v>1200</v>
      </c>
      <c r="I51" s="552"/>
      <c r="J51" s="551">
        <f t="shared" si="4"/>
        <v>24.73</v>
      </c>
      <c r="K51" s="551">
        <f t="shared" si="5"/>
        <v>29676</v>
      </c>
      <c r="L51" s="578"/>
      <c r="M51" s="580"/>
    </row>
    <row r="52" spans="1:13" ht="12.75">
      <c r="A52" s="541" t="s">
        <v>1200</v>
      </c>
      <c r="B52" s="541" t="s">
        <v>1201</v>
      </c>
      <c r="C52" s="541" t="s">
        <v>1099</v>
      </c>
      <c r="D52" s="545" t="s">
        <v>1202</v>
      </c>
      <c r="E52" s="542">
        <v>60</v>
      </c>
      <c r="F52" s="542">
        <v>105.63</v>
      </c>
      <c r="G52" s="541">
        <f t="shared" si="3"/>
        <v>6337.799999999999</v>
      </c>
      <c r="H52" s="551">
        <v>50</v>
      </c>
      <c r="I52" s="544"/>
      <c r="J52" s="551">
        <f t="shared" si="4"/>
        <v>105.63</v>
      </c>
      <c r="K52" s="551">
        <f t="shared" si="5"/>
        <v>5281.5</v>
      </c>
      <c r="L52" s="578"/>
      <c r="M52" s="580"/>
    </row>
    <row r="53" spans="1:13" ht="12.75">
      <c r="A53" s="541" t="s">
        <v>1200</v>
      </c>
      <c r="B53" s="541" t="s">
        <v>1203</v>
      </c>
      <c r="C53" s="541" t="s">
        <v>1099</v>
      </c>
      <c r="D53" s="545" t="s">
        <v>1204</v>
      </c>
      <c r="E53" s="542">
        <v>0</v>
      </c>
      <c r="F53" s="542"/>
      <c r="G53" s="541">
        <f t="shared" si="3"/>
        <v>0</v>
      </c>
      <c r="H53" s="551"/>
      <c r="I53" s="544"/>
      <c r="J53" s="551">
        <f t="shared" si="4"/>
        <v>0</v>
      </c>
      <c r="K53" s="551">
        <f t="shared" si="5"/>
        <v>0</v>
      </c>
      <c r="L53" s="578"/>
      <c r="M53" s="580"/>
    </row>
    <row r="54" spans="1:13" ht="12.75">
      <c r="A54" s="541" t="s">
        <v>1200</v>
      </c>
      <c r="B54" s="541" t="s">
        <v>1205</v>
      </c>
      <c r="C54" s="541" t="s">
        <v>1099</v>
      </c>
      <c r="D54" s="545" t="s">
        <v>1206</v>
      </c>
      <c r="E54" s="542">
        <v>4410</v>
      </c>
      <c r="F54" s="542">
        <v>110.62</v>
      </c>
      <c r="G54" s="541">
        <f t="shared" si="3"/>
        <v>487834.2</v>
      </c>
      <c r="H54" s="551">
        <v>4300</v>
      </c>
      <c r="I54" s="544"/>
      <c r="J54" s="551">
        <f t="shared" si="4"/>
        <v>110.62</v>
      </c>
      <c r="K54" s="551">
        <f t="shared" si="5"/>
        <v>475666</v>
      </c>
      <c r="L54" s="578"/>
      <c r="M54" s="580"/>
    </row>
    <row r="55" spans="1:13" ht="12.75">
      <c r="A55" s="541" t="s">
        <v>1200</v>
      </c>
      <c r="B55" s="541" t="s">
        <v>1207</v>
      </c>
      <c r="C55" s="541" t="s">
        <v>1099</v>
      </c>
      <c r="D55" s="545" t="s">
        <v>1208</v>
      </c>
      <c r="E55" s="542">
        <v>0</v>
      </c>
      <c r="F55" s="542"/>
      <c r="G55" s="541">
        <f t="shared" si="3"/>
        <v>0</v>
      </c>
      <c r="H55" s="551">
        <v>0</v>
      </c>
      <c r="I55" s="542"/>
      <c r="J55" s="551">
        <f t="shared" si="4"/>
        <v>0</v>
      </c>
      <c r="K55" s="551">
        <f t="shared" si="5"/>
        <v>0</v>
      </c>
      <c r="L55" s="578"/>
      <c r="M55" s="580"/>
    </row>
    <row r="56" spans="1:13" ht="12.75">
      <c r="A56" s="541" t="s">
        <v>1209</v>
      </c>
      <c r="B56" s="541" t="s">
        <v>1210</v>
      </c>
      <c r="C56" s="541" t="s">
        <v>1099</v>
      </c>
      <c r="D56" s="545" t="s">
        <v>1211</v>
      </c>
      <c r="E56" s="542">
        <v>150</v>
      </c>
      <c r="F56" s="542">
        <v>25.38</v>
      </c>
      <c r="G56" s="541">
        <f t="shared" si="3"/>
        <v>3807</v>
      </c>
      <c r="H56" s="551">
        <v>150</v>
      </c>
      <c r="I56" s="542"/>
      <c r="J56" s="551">
        <f t="shared" si="4"/>
        <v>25.38</v>
      </c>
      <c r="K56" s="551">
        <f t="shared" si="5"/>
        <v>3807</v>
      </c>
      <c r="L56" s="578"/>
      <c r="M56" s="580"/>
    </row>
    <row r="57" spans="1:13" ht="12.75">
      <c r="A57" s="541" t="s">
        <v>1212</v>
      </c>
      <c r="B57" s="541" t="s">
        <v>1213</v>
      </c>
      <c r="C57" s="545" t="s">
        <v>1176</v>
      </c>
      <c r="D57" s="545" t="s">
        <v>1214</v>
      </c>
      <c r="E57" s="542">
        <v>10</v>
      </c>
      <c r="F57" s="542">
        <v>168.62</v>
      </c>
      <c r="G57" s="541">
        <f t="shared" si="3"/>
        <v>1686.2</v>
      </c>
      <c r="H57" s="551">
        <v>10</v>
      </c>
      <c r="I57" s="542"/>
      <c r="J57" s="551">
        <f t="shared" si="4"/>
        <v>168.62</v>
      </c>
      <c r="K57" s="551">
        <f t="shared" si="5"/>
        <v>1686.2</v>
      </c>
      <c r="L57" s="578"/>
      <c r="M57" s="580"/>
    </row>
    <row r="58" spans="1:13" ht="12.75">
      <c r="A58" s="541" t="s">
        <v>1215</v>
      </c>
      <c r="B58" s="541" t="s">
        <v>1216</v>
      </c>
      <c r="C58" s="541" t="s">
        <v>1099</v>
      </c>
      <c r="D58" s="545" t="s">
        <v>1217</v>
      </c>
      <c r="E58" s="542">
        <v>50</v>
      </c>
      <c r="F58" s="542">
        <v>26.48</v>
      </c>
      <c r="G58" s="541">
        <f t="shared" si="3"/>
        <v>1324</v>
      </c>
      <c r="H58" s="551">
        <v>50</v>
      </c>
      <c r="I58" s="542"/>
      <c r="J58" s="551">
        <f t="shared" si="4"/>
        <v>26.48</v>
      </c>
      <c r="K58" s="551">
        <f t="shared" si="5"/>
        <v>1324</v>
      </c>
      <c r="L58" s="578"/>
      <c r="M58" s="580"/>
    </row>
    <row r="59" spans="1:13" ht="12.75">
      <c r="A59" s="541" t="s">
        <v>1218</v>
      </c>
      <c r="B59" s="541" t="s">
        <v>1219</v>
      </c>
      <c r="C59" s="541" t="s">
        <v>1099</v>
      </c>
      <c r="D59" s="545" t="s">
        <v>1220</v>
      </c>
      <c r="E59" s="552">
        <v>10</v>
      </c>
      <c r="F59" s="552">
        <v>256.58</v>
      </c>
      <c r="G59" s="541">
        <f t="shared" si="3"/>
        <v>2565.7999999999997</v>
      </c>
      <c r="H59" s="551">
        <v>100</v>
      </c>
      <c r="I59" s="552"/>
      <c r="J59" s="551">
        <f t="shared" si="4"/>
        <v>256.58</v>
      </c>
      <c r="K59" s="551">
        <f t="shared" si="5"/>
        <v>25658</v>
      </c>
      <c r="L59" s="578"/>
      <c r="M59" s="580"/>
    </row>
    <row r="60" spans="1:13" ht="12.75">
      <c r="A60" s="541" t="s">
        <v>1221</v>
      </c>
      <c r="B60" s="541" t="s">
        <v>1222</v>
      </c>
      <c r="C60" s="541" t="s">
        <v>1099</v>
      </c>
      <c r="D60" s="545" t="s">
        <v>1223</v>
      </c>
      <c r="E60" s="542">
        <v>50</v>
      </c>
      <c r="F60" s="542">
        <v>78.36</v>
      </c>
      <c r="G60" s="541">
        <f t="shared" si="3"/>
        <v>3918</v>
      </c>
      <c r="H60" s="551">
        <v>50</v>
      </c>
      <c r="I60" s="544"/>
      <c r="J60" s="551">
        <f t="shared" si="4"/>
        <v>78.36</v>
      </c>
      <c r="K60" s="551">
        <f t="shared" si="5"/>
        <v>3918</v>
      </c>
      <c r="L60" s="578"/>
      <c r="M60" s="580"/>
    </row>
    <row r="61" spans="1:13" ht="12.75">
      <c r="A61" s="541" t="s">
        <v>1224</v>
      </c>
      <c r="B61" s="541" t="s">
        <v>1225</v>
      </c>
      <c r="C61" s="541" t="s">
        <v>1099</v>
      </c>
      <c r="D61" s="545" t="s">
        <v>1226</v>
      </c>
      <c r="E61" s="542">
        <v>1010</v>
      </c>
      <c r="F61" s="542">
        <v>50.19</v>
      </c>
      <c r="G61" s="541">
        <f t="shared" si="3"/>
        <v>50691.899999999994</v>
      </c>
      <c r="H61" s="551">
        <v>1000</v>
      </c>
      <c r="I61" s="544"/>
      <c r="J61" s="551">
        <f t="shared" si="4"/>
        <v>50.19</v>
      </c>
      <c r="K61" s="551">
        <f t="shared" si="5"/>
        <v>50190</v>
      </c>
      <c r="L61" s="578"/>
      <c r="M61" s="580"/>
    </row>
    <row r="62" spans="1:13" ht="12.75">
      <c r="A62" s="541" t="s">
        <v>1227</v>
      </c>
      <c r="B62" s="541" t="s">
        <v>1228</v>
      </c>
      <c r="C62" s="545" t="s">
        <v>1176</v>
      </c>
      <c r="D62" s="545" t="s">
        <v>1229</v>
      </c>
      <c r="E62" s="542">
        <v>845</v>
      </c>
      <c r="F62" s="542">
        <v>70.25</v>
      </c>
      <c r="G62" s="541">
        <f t="shared" si="3"/>
        <v>59361.25</v>
      </c>
      <c r="H62" s="551">
        <v>830</v>
      </c>
      <c r="I62" s="544"/>
      <c r="J62" s="551">
        <f t="shared" si="4"/>
        <v>70.25</v>
      </c>
      <c r="K62" s="551">
        <f t="shared" si="5"/>
        <v>58307.5</v>
      </c>
      <c r="L62" s="578"/>
      <c r="M62" s="580"/>
    </row>
    <row r="63" spans="1:13" ht="12.75">
      <c r="A63" s="541" t="s">
        <v>1112</v>
      </c>
      <c r="B63" s="541" t="s">
        <v>1230</v>
      </c>
      <c r="C63" s="541" t="s">
        <v>1099</v>
      </c>
      <c r="D63" s="545" t="s">
        <v>1231</v>
      </c>
      <c r="E63" s="542">
        <v>1560</v>
      </c>
      <c r="F63" s="542">
        <v>27.2</v>
      </c>
      <c r="G63" s="541">
        <f t="shared" si="3"/>
        <v>42432</v>
      </c>
      <c r="H63" s="551">
        <v>1400</v>
      </c>
      <c r="I63" s="542"/>
      <c r="J63" s="551">
        <f t="shared" si="4"/>
        <v>27.2</v>
      </c>
      <c r="K63" s="551">
        <f t="shared" si="5"/>
        <v>38080</v>
      </c>
      <c r="L63" s="578"/>
      <c r="M63" s="580"/>
    </row>
    <row r="64" spans="1:13" ht="12.75">
      <c r="A64" s="541" t="s">
        <v>1232</v>
      </c>
      <c r="B64" s="541" t="s">
        <v>1233</v>
      </c>
      <c r="C64" s="541" t="s">
        <v>1099</v>
      </c>
      <c r="D64" s="545" t="s">
        <v>1234</v>
      </c>
      <c r="E64" s="542">
        <v>2195</v>
      </c>
      <c r="F64" s="542">
        <v>76.55</v>
      </c>
      <c r="G64" s="541">
        <f t="shared" si="3"/>
        <v>168027.25</v>
      </c>
      <c r="H64" s="551">
        <v>2000</v>
      </c>
      <c r="I64" s="542"/>
      <c r="J64" s="551">
        <f t="shared" si="4"/>
        <v>76.55</v>
      </c>
      <c r="K64" s="551">
        <f t="shared" si="5"/>
        <v>153100</v>
      </c>
      <c r="L64" s="578"/>
      <c r="M64" s="580"/>
    </row>
    <row r="65" spans="1:13" ht="12.75">
      <c r="A65" s="541" t="s">
        <v>1235</v>
      </c>
      <c r="B65" s="541" t="s">
        <v>1236</v>
      </c>
      <c r="C65" s="545" t="s">
        <v>1237</v>
      </c>
      <c r="D65" s="545" t="s">
        <v>1238</v>
      </c>
      <c r="E65" s="542">
        <v>3950</v>
      </c>
      <c r="F65" s="542">
        <v>55.61</v>
      </c>
      <c r="G65" s="541">
        <f t="shared" si="3"/>
        <v>219659.5</v>
      </c>
      <c r="H65" s="551">
        <v>3800</v>
      </c>
      <c r="I65" s="542"/>
      <c r="J65" s="551">
        <f t="shared" si="4"/>
        <v>55.61</v>
      </c>
      <c r="K65" s="551">
        <f t="shared" si="5"/>
        <v>211318</v>
      </c>
      <c r="L65" s="578"/>
      <c r="M65" s="580"/>
    </row>
    <row r="66" spans="1:13" ht="12.75">
      <c r="A66" s="541" t="s">
        <v>1239</v>
      </c>
      <c r="B66" s="541" t="s">
        <v>1240</v>
      </c>
      <c r="C66" s="541" t="s">
        <v>1099</v>
      </c>
      <c r="D66" s="545" t="s">
        <v>1241</v>
      </c>
      <c r="E66" s="552">
        <v>185</v>
      </c>
      <c r="F66" s="552">
        <v>85.15</v>
      </c>
      <c r="G66" s="541">
        <f t="shared" si="3"/>
        <v>15752.750000000002</v>
      </c>
      <c r="H66" s="551">
        <v>180</v>
      </c>
      <c r="I66" s="552"/>
      <c r="J66" s="551">
        <f t="shared" si="4"/>
        <v>85.15</v>
      </c>
      <c r="K66" s="551">
        <f t="shared" si="5"/>
        <v>15327.000000000002</v>
      </c>
      <c r="L66" s="578"/>
      <c r="M66" s="580"/>
    </row>
    <row r="67" spans="1:13" ht="12.75">
      <c r="A67" s="541" t="s">
        <v>1242</v>
      </c>
      <c r="B67" s="541" t="s">
        <v>1243</v>
      </c>
      <c r="C67" s="541" t="s">
        <v>1099</v>
      </c>
      <c r="D67" s="545" t="s">
        <v>1244</v>
      </c>
      <c r="E67" s="542">
        <v>695</v>
      </c>
      <c r="F67" s="542">
        <v>44.04</v>
      </c>
      <c r="G67" s="541">
        <f t="shared" si="3"/>
        <v>30607.8</v>
      </c>
      <c r="H67" s="551">
        <v>650</v>
      </c>
      <c r="I67" s="544"/>
      <c r="J67" s="551">
        <f t="shared" si="4"/>
        <v>44.04</v>
      </c>
      <c r="K67" s="551">
        <f t="shared" si="5"/>
        <v>28626</v>
      </c>
      <c r="L67" s="578"/>
      <c r="M67" s="580"/>
    </row>
    <row r="68" spans="1:13" ht="12.75">
      <c r="A68" s="541" t="s">
        <v>1185</v>
      </c>
      <c r="B68" s="541" t="s">
        <v>1245</v>
      </c>
      <c r="C68" s="545" t="s">
        <v>1176</v>
      </c>
      <c r="D68" s="545" t="s">
        <v>1246</v>
      </c>
      <c r="E68" s="542">
        <v>225</v>
      </c>
      <c r="F68" s="542">
        <v>77.09</v>
      </c>
      <c r="G68" s="541">
        <f t="shared" si="3"/>
        <v>17345.25</v>
      </c>
      <c r="H68" s="551">
        <v>210</v>
      </c>
      <c r="I68" s="544"/>
      <c r="J68" s="551">
        <f t="shared" si="4"/>
        <v>77.09</v>
      </c>
      <c r="K68" s="551">
        <f t="shared" si="5"/>
        <v>16188.900000000001</v>
      </c>
      <c r="L68" s="578"/>
      <c r="M68" s="580"/>
    </row>
    <row r="69" spans="1:13" ht="12.75">
      <c r="A69" s="541" t="s">
        <v>1247</v>
      </c>
      <c r="B69" s="541" t="s">
        <v>1248</v>
      </c>
      <c r="C69" s="541" t="s">
        <v>1099</v>
      </c>
      <c r="D69" s="545" t="s">
        <v>1249</v>
      </c>
      <c r="E69" s="542">
        <v>870</v>
      </c>
      <c r="F69" s="542">
        <v>88.57</v>
      </c>
      <c r="G69" s="541">
        <f t="shared" si="3"/>
        <v>77055.9</v>
      </c>
      <c r="H69" s="551">
        <v>870</v>
      </c>
      <c r="I69" s="542"/>
      <c r="J69" s="551">
        <f t="shared" si="4"/>
        <v>88.57</v>
      </c>
      <c r="K69" s="551">
        <f t="shared" si="5"/>
        <v>77055.9</v>
      </c>
      <c r="L69" s="578"/>
      <c r="M69" s="580"/>
    </row>
    <row r="70" spans="1:13" ht="12.75">
      <c r="A70" s="541" t="s">
        <v>1250</v>
      </c>
      <c r="B70" s="541" t="s">
        <v>1251</v>
      </c>
      <c r="C70" s="541" t="s">
        <v>1099</v>
      </c>
      <c r="D70" s="545" t="s">
        <v>1252</v>
      </c>
      <c r="E70" s="542">
        <v>25</v>
      </c>
      <c r="F70" s="542">
        <v>213.42</v>
      </c>
      <c r="G70" s="541">
        <f t="shared" si="3"/>
        <v>5335.5</v>
      </c>
      <c r="H70" s="551">
        <v>20</v>
      </c>
      <c r="I70" s="542"/>
      <c r="J70" s="551">
        <f t="shared" si="4"/>
        <v>213.42</v>
      </c>
      <c r="K70" s="551">
        <f t="shared" si="5"/>
        <v>4268.4</v>
      </c>
      <c r="L70" s="578"/>
      <c r="M70" s="580"/>
    </row>
    <row r="71" spans="1:13" ht="12.75">
      <c r="A71" s="541" t="s">
        <v>1253</v>
      </c>
      <c r="B71" s="541" t="s">
        <v>1254</v>
      </c>
      <c r="C71" s="541" t="s">
        <v>1099</v>
      </c>
      <c r="D71" s="541" t="s">
        <v>1107</v>
      </c>
      <c r="E71" s="542">
        <v>12</v>
      </c>
      <c r="F71" s="542">
        <v>1111.68</v>
      </c>
      <c r="G71" s="541">
        <f t="shared" si="3"/>
        <v>13340.16</v>
      </c>
      <c r="H71" s="551">
        <v>12</v>
      </c>
      <c r="I71" s="542"/>
      <c r="J71" s="551">
        <f t="shared" si="4"/>
        <v>1111.68</v>
      </c>
      <c r="K71" s="551">
        <f t="shared" si="5"/>
        <v>13340.16</v>
      </c>
      <c r="L71" s="578"/>
      <c r="M71" s="580"/>
    </row>
    <row r="72" spans="1:13" ht="12.75">
      <c r="A72" s="541" t="s">
        <v>1255</v>
      </c>
      <c r="B72" s="541" t="s">
        <v>1256</v>
      </c>
      <c r="C72" s="541" t="s">
        <v>1099</v>
      </c>
      <c r="D72" s="545" t="s">
        <v>1193</v>
      </c>
      <c r="E72" s="552">
        <v>0</v>
      </c>
      <c r="F72" s="552"/>
      <c r="G72" s="541">
        <f t="shared" si="3"/>
        <v>0</v>
      </c>
      <c r="H72" s="551">
        <v>0</v>
      </c>
      <c r="I72" s="552"/>
      <c r="J72" s="551">
        <f t="shared" si="4"/>
        <v>0</v>
      </c>
      <c r="K72" s="551">
        <f t="shared" si="5"/>
        <v>0</v>
      </c>
      <c r="L72" s="578"/>
      <c r="M72" s="580"/>
    </row>
    <row r="73" spans="1:13" ht="12.75">
      <c r="A73" s="541" t="s">
        <v>1255</v>
      </c>
      <c r="B73" s="541" t="s">
        <v>1257</v>
      </c>
      <c r="C73" s="541" t="s">
        <v>1099</v>
      </c>
      <c r="D73" s="545" t="s">
        <v>1184</v>
      </c>
      <c r="E73" s="542">
        <v>3</v>
      </c>
      <c r="F73" s="542">
        <v>34.6</v>
      </c>
      <c r="G73" s="541">
        <f t="shared" si="3"/>
        <v>103.80000000000001</v>
      </c>
      <c r="H73" s="551">
        <v>5</v>
      </c>
      <c r="I73" s="544"/>
      <c r="J73" s="551">
        <f t="shared" si="4"/>
        <v>34.6</v>
      </c>
      <c r="K73" s="551">
        <f t="shared" si="5"/>
        <v>173</v>
      </c>
      <c r="L73" s="578"/>
      <c r="M73" s="580"/>
    </row>
    <row r="74" spans="1:13" ht="12.75">
      <c r="A74" s="541" t="s">
        <v>1258</v>
      </c>
      <c r="B74" s="541" t="s">
        <v>1259</v>
      </c>
      <c r="C74" s="541" t="s">
        <v>1099</v>
      </c>
      <c r="D74" s="545" t="s">
        <v>1260</v>
      </c>
      <c r="E74" s="542">
        <v>110</v>
      </c>
      <c r="F74" s="542">
        <v>32.51</v>
      </c>
      <c r="G74" s="541">
        <f t="shared" si="3"/>
        <v>3576.1</v>
      </c>
      <c r="H74" s="551">
        <v>100</v>
      </c>
      <c r="I74" s="544"/>
      <c r="J74" s="551">
        <f t="shared" si="4"/>
        <v>32.51</v>
      </c>
      <c r="K74" s="551">
        <f t="shared" si="5"/>
        <v>3251</v>
      </c>
      <c r="L74" s="578"/>
      <c r="M74" s="580"/>
    </row>
    <row r="75" spans="1:13" ht="12.75">
      <c r="A75" s="541" t="s">
        <v>1261</v>
      </c>
      <c r="B75" s="545" t="s">
        <v>1262</v>
      </c>
      <c r="C75" s="541" t="s">
        <v>1099</v>
      </c>
      <c r="D75" s="545" t="s">
        <v>1263</v>
      </c>
      <c r="E75" s="542">
        <v>1550</v>
      </c>
      <c r="F75" s="542">
        <v>14.14</v>
      </c>
      <c r="G75" s="541">
        <f t="shared" si="3"/>
        <v>21917</v>
      </c>
      <c r="H75" s="551">
        <v>1450</v>
      </c>
      <c r="I75" s="544"/>
      <c r="J75" s="551">
        <f t="shared" si="4"/>
        <v>14.14</v>
      </c>
      <c r="K75" s="551">
        <f t="shared" si="5"/>
        <v>20503</v>
      </c>
      <c r="L75" s="578"/>
      <c r="M75" s="580"/>
    </row>
    <row r="76" spans="1:13" ht="12.75">
      <c r="A76" s="541" t="s">
        <v>1264</v>
      </c>
      <c r="B76" s="541" t="s">
        <v>1265</v>
      </c>
      <c r="C76" s="541" t="s">
        <v>1099</v>
      </c>
      <c r="D76" s="545" t="s">
        <v>1266</v>
      </c>
      <c r="E76" s="542">
        <v>4840</v>
      </c>
      <c r="F76" s="542">
        <v>76.9</v>
      </c>
      <c r="G76" s="553">
        <f t="shared" si="3"/>
        <v>372196</v>
      </c>
      <c r="H76" s="551">
        <v>4700</v>
      </c>
      <c r="I76" s="544"/>
      <c r="J76" s="551">
        <f t="shared" si="4"/>
        <v>76.9</v>
      </c>
      <c r="K76" s="551">
        <f t="shared" si="5"/>
        <v>361430</v>
      </c>
      <c r="L76" s="578"/>
      <c r="M76" s="580"/>
    </row>
    <row r="77" spans="1:13" ht="13.5" thickBot="1">
      <c r="A77" s="545" t="s">
        <v>1267</v>
      </c>
      <c r="B77" s="542" t="s">
        <v>1268</v>
      </c>
      <c r="C77" s="542" t="s">
        <v>1099</v>
      </c>
      <c r="D77" s="545" t="s">
        <v>1269</v>
      </c>
      <c r="E77" s="541">
        <v>2</v>
      </c>
      <c r="F77" s="541">
        <v>2335.34</v>
      </c>
      <c r="G77" s="553">
        <f t="shared" si="3"/>
        <v>4670.68</v>
      </c>
      <c r="H77" s="551">
        <v>1</v>
      </c>
      <c r="I77" s="542"/>
      <c r="J77" s="551">
        <f t="shared" si="4"/>
        <v>2335.34</v>
      </c>
      <c r="K77" s="665">
        <f t="shared" si="5"/>
        <v>2335.34</v>
      </c>
      <c r="L77" s="574"/>
      <c r="M77" s="579"/>
    </row>
    <row r="78" spans="1:13" ht="13.5" thickBot="1">
      <c r="A78" s="520"/>
      <c r="B78" s="524"/>
      <c r="C78" s="524"/>
      <c r="D78" s="520"/>
      <c r="E78" s="542"/>
      <c r="F78" s="547"/>
      <c r="G78" s="548">
        <f>SUM(G20:G77)</f>
        <v>3857978.2700000005</v>
      </c>
      <c r="H78" s="549"/>
      <c r="I78" s="544"/>
      <c r="J78" s="550"/>
      <c r="K78" s="548">
        <f>SUM(K20:K77)</f>
        <v>3752394.5399999996</v>
      </c>
      <c r="L78" s="578"/>
      <c r="M78" s="578"/>
    </row>
    <row r="79" spans="1:13" ht="12.75">
      <c r="A79" s="536"/>
      <c r="B79" s="536"/>
      <c r="C79" s="536"/>
      <c r="D79" s="536"/>
      <c r="E79" s="540"/>
      <c r="F79" s="540"/>
      <c r="G79" s="540"/>
      <c r="H79" s="540"/>
      <c r="I79" s="540"/>
      <c r="J79" s="540"/>
      <c r="K79" s="540"/>
      <c r="L79" s="574"/>
      <c r="M79" s="573"/>
    </row>
    <row r="80" spans="1:13" ht="12.75">
      <c r="A80" s="541" t="s">
        <v>1270</v>
      </c>
      <c r="B80" s="541" t="s">
        <v>1271</v>
      </c>
      <c r="C80" s="541" t="s">
        <v>1107</v>
      </c>
      <c r="D80" s="545" t="s">
        <v>1249</v>
      </c>
      <c r="E80" s="542">
        <v>12</v>
      </c>
      <c r="F80" s="542">
        <v>106333.39</v>
      </c>
      <c r="G80" s="542">
        <f>E80*F80</f>
        <v>1276000.68</v>
      </c>
      <c r="H80" s="542">
        <v>24</v>
      </c>
      <c r="I80" s="544"/>
      <c r="J80" s="544">
        <f>F80</f>
        <v>106333.39</v>
      </c>
      <c r="K80" s="542">
        <f>H80*J80</f>
        <v>2552001.36</v>
      </c>
      <c r="L80" s="574"/>
      <c r="M80" s="573"/>
    </row>
    <row r="81" spans="1:13" ht="13.5" thickBot="1">
      <c r="A81" s="541" t="s">
        <v>1272</v>
      </c>
      <c r="B81" s="541" t="s">
        <v>1273</v>
      </c>
      <c r="C81" s="541" t="s">
        <v>1107</v>
      </c>
      <c r="D81" s="545" t="s">
        <v>1274</v>
      </c>
      <c r="E81" s="542">
        <v>14</v>
      </c>
      <c r="F81" s="542">
        <v>127228.89</v>
      </c>
      <c r="G81" s="546">
        <f>E81*F81</f>
        <v>1781204.46</v>
      </c>
      <c r="H81" s="542">
        <v>24</v>
      </c>
      <c r="I81" s="544"/>
      <c r="J81" s="544">
        <f>F81</f>
        <v>127228.89</v>
      </c>
      <c r="K81" s="546">
        <f>H81*J81</f>
        <v>3053493.36</v>
      </c>
      <c r="L81" s="574"/>
      <c r="M81" s="579"/>
    </row>
    <row r="82" spans="1:13" ht="13.5" thickBot="1">
      <c r="A82" s="554"/>
      <c r="B82" s="554"/>
      <c r="C82" s="554"/>
      <c r="D82" s="554"/>
      <c r="E82" s="542"/>
      <c r="F82" s="547"/>
      <c r="G82" s="548">
        <f>SUM(G80:G81)</f>
        <v>3057205.1399999997</v>
      </c>
      <c r="H82" s="549"/>
      <c r="I82" s="544"/>
      <c r="J82" s="550"/>
      <c r="K82" s="548">
        <f>SUM(K80:K81)</f>
        <v>5605494.72</v>
      </c>
      <c r="L82" s="574"/>
      <c r="M82" s="573"/>
    </row>
    <row r="83" spans="1:13" ht="12.75">
      <c r="A83" s="524"/>
      <c r="B83" s="524"/>
      <c r="C83" s="524"/>
      <c r="D83" s="524"/>
      <c r="E83" s="542"/>
      <c r="F83" s="542"/>
      <c r="G83" s="555"/>
      <c r="H83" s="542"/>
      <c r="I83" s="544"/>
      <c r="J83" s="544"/>
      <c r="K83" s="555"/>
      <c r="L83" s="574"/>
      <c r="M83" s="573"/>
    </row>
    <row r="84" spans="1:13" ht="12.75">
      <c r="A84" s="536"/>
      <c r="B84" s="536"/>
      <c r="C84" s="536"/>
      <c r="D84" s="536"/>
      <c r="E84" s="540"/>
      <c r="F84" s="540"/>
      <c r="G84" s="540"/>
      <c r="H84" s="540"/>
      <c r="I84" s="540"/>
      <c r="J84" s="540"/>
      <c r="K84" s="540"/>
      <c r="L84" s="574"/>
      <c r="M84" s="573"/>
    </row>
    <row r="85" spans="1:13" ht="12.75">
      <c r="A85" s="541" t="s">
        <v>1275</v>
      </c>
      <c r="B85" s="541" t="s">
        <v>1276</v>
      </c>
      <c r="C85" s="541" t="s">
        <v>1099</v>
      </c>
      <c r="D85" s="545" t="s">
        <v>1277</v>
      </c>
      <c r="E85" s="542">
        <v>243</v>
      </c>
      <c r="F85" s="542">
        <v>21.35</v>
      </c>
      <c r="G85" s="542">
        <f>E85*F85</f>
        <v>5188.05</v>
      </c>
      <c r="H85" s="542">
        <v>240</v>
      </c>
      <c r="I85" s="544"/>
      <c r="J85" s="544">
        <f>F85</f>
        <v>21.35</v>
      </c>
      <c r="K85" s="542">
        <f>H85*J85</f>
        <v>5124</v>
      </c>
      <c r="L85" s="574"/>
      <c r="M85" s="573"/>
    </row>
    <row r="86" spans="1:13" ht="12.75">
      <c r="A86" s="541" t="s">
        <v>1278</v>
      </c>
      <c r="B86" s="541" t="s">
        <v>1279</v>
      </c>
      <c r="C86" s="541" t="s">
        <v>1099</v>
      </c>
      <c r="D86" s="541" t="s">
        <v>1099</v>
      </c>
      <c r="E86" s="542">
        <v>1335</v>
      </c>
      <c r="F86" s="542">
        <v>45.88</v>
      </c>
      <c r="G86" s="542">
        <f aca="true" t="shared" si="6" ref="G86:G91">E86*F86</f>
        <v>61249.8</v>
      </c>
      <c r="H86" s="542">
        <v>1300</v>
      </c>
      <c r="I86" s="544"/>
      <c r="J86" s="544">
        <f aca="true" t="shared" si="7" ref="J86:J91">F86</f>
        <v>45.88</v>
      </c>
      <c r="K86" s="542">
        <f aca="true" t="shared" si="8" ref="K86:K91">H86*J86</f>
        <v>59644</v>
      </c>
      <c r="L86" s="574"/>
      <c r="M86" s="573"/>
    </row>
    <row r="87" spans="1:13" ht="12.75">
      <c r="A87" s="541" t="s">
        <v>1280</v>
      </c>
      <c r="B87" s="541" t="s">
        <v>1281</v>
      </c>
      <c r="C87" s="541" t="s">
        <v>1099</v>
      </c>
      <c r="D87" s="541" t="s">
        <v>1282</v>
      </c>
      <c r="E87" s="542">
        <v>40</v>
      </c>
      <c r="F87" s="542">
        <v>38.04</v>
      </c>
      <c r="G87" s="542">
        <f t="shared" si="6"/>
        <v>1521.6</v>
      </c>
      <c r="H87" s="542">
        <v>40</v>
      </c>
      <c r="I87" s="544"/>
      <c r="J87" s="544">
        <f t="shared" si="7"/>
        <v>38.04</v>
      </c>
      <c r="K87" s="542">
        <f t="shared" si="8"/>
        <v>1521.6</v>
      </c>
      <c r="L87" s="574"/>
      <c r="M87" s="573"/>
    </row>
    <row r="88" spans="1:13" ht="12.75">
      <c r="A88" s="541" t="s">
        <v>1283</v>
      </c>
      <c r="B88" s="541" t="s">
        <v>1284</v>
      </c>
      <c r="C88" s="541" t="s">
        <v>1099</v>
      </c>
      <c r="D88" s="545" t="s">
        <v>1285</v>
      </c>
      <c r="E88" s="542">
        <v>198</v>
      </c>
      <c r="F88" s="542">
        <v>46.68</v>
      </c>
      <c r="G88" s="542">
        <f t="shared" si="6"/>
        <v>9242.64</v>
      </c>
      <c r="H88" s="542">
        <v>190</v>
      </c>
      <c r="I88" s="544"/>
      <c r="J88" s="544">
        <f t="shared" si="7"/>
        <v>46.68</v>
      </c>
      <c r="K88" s="542">
        <f t="shared" si="8"/>
        <v>8869.2</v>
      </c>
      <c r="L88" s="574"/>
      <c r="M88" s="573"/>
    </row>
    <row r="89" spans="1:13" ht="12.75">
      <c r="A89" s="553" t="s">
        <v>1174</v>
      </c>
      <c r="B89" s="553" t="s">
        <v>1286</v>
      </c>
      <c r="C89" s="556" t="s">
        <v>1287</v>
      </c>
      <c r="D89" s="553" t="s">
        <v>1288</v>
      </c>
      <c r="E89" s="546">
        <v>16</v>
      </c>
      <c r="F89" s="546">
        <v>245.76</v>
      </c>
      <c r="G89" s="546">
        <f t="shared" si="6"/>
        <v>3932.16</v>
      </c>
      <c r="H89" s="546">
        <v>16</v>
      </c>
      <c r="I89" s="557"/>
      <c r="J89" s="544">
        <f t="shared" si="7"/>
        <v>245.76</v>
      </c>
      <c r="K89" s="542">
        <f t="shared" si="8"/>
        <v>3932.16</v>
      </c>
      <c r="L89" s="578"/>
      <c r="M89" s="578"/>
    </row>
    <row r="90" spans="1:13" ht="12.75">
      <c r="A90" s="541" t="s">
        <v>1218</v>
      </c>
      <c r="B90" s="545" t="s">
        <v>1289</v>
      </c>
      <c r="C90" s="545" t="s">
        <v>1099</v>
      </c>
      <c r="D90" s="541"/>
      <c r="E90" s="542">
        <v>40</v>
      </c>
      <c r="F90" s="542">
        <v>268.4</v>
      </c>
      <c r="G90" s="546">
        <f t="shared" si="6"/>
        <v>10736</v>
      </c>
      <c r="H90" s="542">
        <v>0</v>
      </c>
      <c r="I90" s="558"/>
      <c r="J90" s="544">
        <f t="shared" si="7"/>
        <v>268.4</v>
      </c>
      <c r="K90" s="542">
        <f t="shared" si="8"/>
        <v>0</v>
      </c>
      <c r="L90" s="574"/>
      <c r="M90" s="573"/>
    </row>
    <row r="91" spans="1:13" ht="13.5" thickBot="1">
      <c r="A91" s="541" t="s">
        <v>1290</v>
      </c>
      <c r="B91" s="541" t="s">
        <v>1291</v>
      </c>
      <c r="C91" s="542" t="s">
        <v>1099</v>
      </c>
      <c r="D91" s="542"/>
      <c r="E91" s="542">
        <v>10</v>
      </c>
      <c r="F91" s="541">
        <v>198</v>
      </c>
      <c r="G91" s="546">
        <f t="shared" si="6"/>
        <v>1980</v>
      </c>
      <c r="H91" s="551">
        <v>10</v>
      </c>
      <c r="I91" s="558"/>
      <c r="J91" s="544">
        <f t="shared" si="7"/>
        <v>198</v>
      </c>
      <c r="K91" s="542">
        <f t="shared" si="8"/>
        <v>1980</v>
      </c>
      <c r="L91" s="574"/>
      <c r="M91" s="573"/>
    </row>
    <row r="92" spans="1:13" ht="13.5" thickBot="1">
      <c r="A92" s="559"/>
      <c r="B92" s="559"/>
      <c r="C92" s="559"/>
      <c r="D92" s="559"/>
      <c r="E92" s="559"/>
      <c r="F92" s="559"/>
      <c r="G92" s="581">
        <f>SUM(G85:G91)</f>
        <v>93850.25000000001</v>
      </c>
      <c r="H92" s="660"/>
      <c r="I92" s="660"/>
      <c r="J92" s="660"/>
      <c r="K92" s="581">
        <f>SUM(K85:K91)</f>
        <v>81070.96</v>
      </c>
      <c r="L92" s="574"/>
      <c r="M92" s="573"/>
    </row>
    <row r="93" spans="12:13" ht="13.5" thickBot="1">
      <c r="L93" s="574"/>
      <c r="M93" s="573"/>
    </row>
    <row r="94" spans="1:13" ht="13.5" thickBot="1">
      <c r="A94" s="582"/>
      <c r="B94" s="582"/>
      <c r="C94" s="582"/>
      <c r="D94" s="582"/>
      <c r="E94" s="582"/>
      <c r="F94" s="582"/>
      <c r="G94" s="583">
        <f>G78+G92+G18</f>
        <v>3963965.4100000006</v>
      </c>
      <c r="H94" s="661"/>
      <c r="I94" s="661"/>
      <c r="J94" s="661"/>
      <c r="K94" s="583">
        <f>K92+K78+K18</f>
        <v>3844999.6899999995</v>
      </c>
      <c r="L94" s="574"/>
      <c r="M94" s="573"/>
    </row>
    <row r="95" spans="1:13" ht="12.75">
      <c r="A95" s="375"/>
      <c r="B95" s="375"/>
      <c r="C95" s="375"/>
      <c r="D95" s="375"/>
      <c r="E95" s="375"/>
      <c r="F95" s="375"/>
      <c r="G95" s="375"/>
      <c r="H95" s="662"/>
      <c r="I95" s="579"/>
      <c r="J95" s="662"/>
      <c r="K95" s="662"/>
      <c r="L95" s="375"/>
      <c r="M95" s="579"/>
    </row>
    <row r="96" spans="1:13" ht="15" customHeight="1">
      <c r="A96" s="667" t="s">
        <v>1297</v>
      </c>
      <c r="B96" s="667"/>
      <c r="C96" s="667"/>
      <c r="D96" s="667"/>
      <c r="E96" s="667"/>
      <c r="F96" s="667"/>
      <c r="G96" s="667"/>
      <c r="H96" s="667"/>
      <c r="I96" s="667"/>
      <c r="J96" s="667"/>
      <c r="K96" s="667"/>
      <c r="L96" s="562"/>
      <c r="M96" s="562"/>
    </row>
    <row r="97" spans="1:13" ht="15.75">
      <c r="A97" s="666" t="s">
        <v>1302</v>
      </c>
      <c r="B97" s="666"/>
      <c r="C97" s="666"/>
      <c r="D97" s="666"/>
      <c r="E97" s="666"/>
      <c r="F97" s="666"/>
      <c r="G97" s="666"/>
      <c r="H97" s="666"/>
      <c r="I97" s="666"/>
      <c r="J97" s="666"/>
      <c r="K97" s="666"/>
      <c r="L97" s="563"/>
      <c r="M97" s="563"/>
    </row>
    <row r="98" spans="1:13" ht="15.75">
      <c r="A98" s="666" t="s">
        <v>1303</v>
      </c>
      <c r="B98" s="666"/>
      <c r="C98" s="563"/>
      <c r="D98" s="563"/>
      <c r="E98" s="563"/>
      <c r="F98" s="563"/>
      <c r="G98" s="563"/>
      <c r="H98" s="563"/>
      <c r="I98" s="563"/>
      <c r="J98" s="563"/>
      <c r="K98" s="563"/>
      <c r="L98" s="563"/>
      <c r="M98" s="563"/>
    </row>
    <row r="99" spans="1:13" ht="15.75" customHeight="1">
      <c r="A99" s="666" t="s">
        <v>1299</v>
      </c>
      <c r="B99" s="666"/>
      <c r="C99" s="666"/>
      <c r="D99" s="666"/>
      <c r="E99" s="666"/>
      <c r="F99" s="666"/>
      <c r="G99" s="666"/>
      <c r="H99" s="666"/>
      <c r="I99" s="666"/>
      <c r="J99" s="666"/>
      <c r="K99" s="666"/>
      <c r="L99" s="563"/>
      <c r="M99" s="563"/>
    </row>
  </sheetData>
  <sheetProtection/>
  <mergeCells count="12">
    <mergeCell ref="H4:K4"/>
    <mergeCell ref="A98:B98"/>
    <mergeCell ref="A97:K97"/>
    <mergeCell ref="A99:K99"/>
    <mergeCell ref="A96:K96"/>
    <mergeCell ref="A1:K1"/>
    <mergeCell ref="A3:A5"/>
    <mergeCell ref="B3:B5"/>
    <mergeCell ref="C3:C5"/>
    <mergeCell ref="D3:D5"/>
    <mergeCell ref="E3:K3"/>
    <mergeCell ref="E4:G4"/>
  </mergeCells>
  <printOptions/>
  <pageMargins left="0.27" right="0.21" top="0.23" bottom="0.35" header="0.19" footer="0.3"/>
  <pageSetup horizontalDpi="600" verticalDpi="600" orientation="landscape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140625" style="128" customWidth="1"/>
    <col min="2" max="2" width="34.421875" style="128" bestFit="1" customWidth="1"/>
    <col min="3" max="3" width="14.421875" style="128" customWidth="1"/>
    <col min="4" max="4" width="16.421875" style="128" customWidth="1"/>
    <col min="5" max="16384" width="9.140625" style="128" customWidth="1"/>
  </cols>
  <sheetData>
    <row r="1" spans="3:4" s="525" customFormat="1" ht="15.75">
      <c r="C1" s="526"/>
      <c r="D1" s="526"/>
    </row>
    <row r="2" spans="1:4" s="525" customFormat="1" ht="51.75" customHeight="1">
      <c r="A2" s="653" t="s">
        <v>1057</v>
      </c>
      <c r="B2" s="654"/>
      <c r="C2" s="654"/>
      <c r="D2" s="654"/>
    </row>
    <row r="3" spans="1:4" ht="12.75">
      <c r="A3" s="522"/>
      <c r="B3" s="522"/>
      <c r="C3" s="522"/>
      <c r="D3" s="527" t="s">
        <v>1058</v>
      </c>
    </row>
    <row r="4" spans="1:4" ht="45" customHeight="1">
      <c r="A4" s="655" t="s">
        <v>3</v>
      </c>
      <c r="B4" s="655" t="s">
        <v>1059</v>
      </c>
      <c r="C4" s="528" t="s">
        <v>229</v>
      </c>
      <c r="D4" s="528" t="s">
        <v>230</v>
      </c>
    </row>
    <row r="5" spans="1:4" ht="35.25" customHeight="1">
      <c r="A5" s="655"/>
      <c r="B5" s="655"/>
      <c r="C5" s="528" t="s">
        <v>1056</v>
      </c>
      <c r="D5" s="528" t="s">
        <v>1056</v>
      </c>
    </row>
    <row r="6" spans="1:4" ht="20.25" customHeight="1">
      <c r="A6" s="528">
        <v>0</v>
      </c>
      <c r="B6" s="529">
        <v>1</v>
      </c>
      <c r="C6" s="529">
        <v>2</v>
      </c>
      <c r="D6" s="529">
        <v>3</v>
      </c>
    </row>
    <row r="7" spans="1:4" ht="18" customHeight="1">
      <c r="A7" s="530">
        <v>1</v>
      </c>
      <c r="B7" s="531" t="s">
        <v>1292</v>
      </c>
      <c r="C7" s="561">
        <v>570931.56</v>
      </c>
      <c r="D7" s="561">
        <v>880000</v>
      </c>
    </row>
    <row r="8" spans="1:4" ht="18" customHeight="1">
      <c r="A8" s="530">
        <v>1</v>
      </c>
      <c r="B8" s="531" t="s">
        <v>1292</v>
      </c>
      <c r="C8" s="561">
        <v>570931.56</v>
      </c>
      <c r="D8" s="561">
        <v>870000</v>
      </c>
    </row>
    <row r="9" spans="1:4" ht="18" customHeight="1">
      <c r="A9" s="530">
        <v>2</v>
      </c>
      <c r="B9" s="531" t="s">
        <v>1293</v>
      </c>
      <c r="C9" s="561">
        <v>542803.48</v>
      </c>
      <c r="D9" s="561">
        <v>670000</v>
      </c>
    </row>
    <row r="10" spans="1:4" ht="18" customHeight="1">
      <c r="A10" s="530">
        <v>3</v>
      </c>
      <c r="B10" s="531" t="s">
        <v>1294</v>
      </c>
      <c r="C10" s="561">
        <v>323375.83</v>
      </c>
      <c r="D10" s="561">
        <v>380000</v>
      </c>
    </row>
    <row r="11" spans="1:4" ht="18" customHeight="1">
      <c r="A11" s="530">
        <v>4</v>
      </c>
      <c r="B11" s="531" t="s">
        <v>1295</v>
      </c>
      <c r="C11" s="561">
        <v>925843.98</v>
      </c>
      <c r="D11" s="561">
        <v>1080000</v>
      </c>
    </row>
    <row r="12" spans="1:4" ht="18" customHeight="1">
      <c r="A12" s="530">
        <v>5</v>
      </c>
      <c r="B12" s="531" t="s">
        <v>1296</v>
      </c>
      <c r="C12" s="561">
        <v>6884351.33</v>
      </c>
      <c r="D12" s="561">
        <v>6550000</v>
      </c>
    </row>
    <row r="13" spans="1:4" ht="18" customHeight="1">
      <c r="A13" s="530"/>
      <c r="B13" s="531"/>
      <c r="C13" s="561"/>
      <c r="D13" s="561"/>
    </row>
    <row r="14" spans="1:4" ht="18" customHeight="1">
      <c r="A14" s="532"/>
      <c r="B14" s="531"/>
      <c r="C14" s="187"/>
      <c r="D14" s="211"/>
    </row>
    <row r="15" spans="1:4" s="525" customFormat="1" ht="18" customHeight="1">
      <c r="A15" s="530"/>
      <c r="B15" s="531"/>
      <c r="C15" s="530"/>
      <c r="D15" s="530"/>
    </row>
    <row r="16" spans="1:4" s="525" customFormat="1" ht="18" customHeight="1">
      <c r="A16" s="530"/>
      <c r="B16" s="531"/>
      <c r="C16" s="530"/>
      <c r="D16" s="530"/>
    </row>
    <row r="17" spans="1:4" s="525" customFormat="1" ht="18" customHeight="1">
      <c r="A17" s="530"/>
      <c r="B17" s="531"/>
      <c r="C17" s="530"/>
      <c r="D17" s="530"/>
    </row>
    <row r="18" spans="1:4" s="525" customFormat="1" ht="18" customHeight="1">
      <c r="A18" s="530"/>
      <c r="B18" s="531"/>
      <c r="C18" s="530"/>
      <c r="D18" s="530"/>
    </row>
    <row r="19" spans="1:4" s="525" customFormat="1" ht="18" customHeight="1">
      <c r="A19" s="530"/>
      <c r="B19" s="531"/>
      <c r="C19" s="530"/>
      <c r="D19" s="530"/>
    </row>
    <row r="20" spans="1:4" s="525" customFormat="1" ht="18" customHeight="1">
      <c r="A20" s="530"/>
      <c r="B20" s="531"/>
      <c r="C20" s="530"/>
      <c r="D20" s="530"/>
    </row>
    <row r="21" spans="1:4" s="525" customFormat="1" ht="15.75">
      <c r="A21" s="530"/>
      <c r="B21" s="531"/>
      <c r="C21" s="530"/>
      <c r="D21" s="530"/>
    </row>
    <row r="22" spans="1:4" ht="21" customHeight="1">
      <c r="A22" s="530"/>
      <c r="B22" s="531"/>
      <c r="C22" s="530"/>
      <c r="D22" s="530"/>
    </row>
    <row r="23" spans="1:4" ht="12.75">
      <c r="A23" s="656" t="s">
        <v>87</v>
      </c>
      <c r="B23" s="656"/>
      <c r="C23" s="561">
        <f>SUM(C8:C22)</f>
        <v>9247306.18</v>
      </c>
      <c r="D23" s="561">
        <f>SUM(D8:D22)</f>
        <v>9550000</v>
      </c>
    </row>
    <row r="24" spans="1:13" ht="15" customHeight="1">
      <c r="A24" s="648" t="s">
        <v>1297</v>
      </c>
      <c r="B24" s="648"/>
      <c r="C24" s="648"/>
      <c r="D24" s="648"/>
      <c r="E24" s="562"/>
      <c r="F24" s="562"/>
      <c r="G24" s="562"/>
      <c r="H24" s="562"/>
      <c r="I24" s="562"/>
      <c r="J24" s="562"/>
      <c r="K24" s="562"/>
      <c r="L24" s="562"/>
      <c r="M24" s="562"/>
    </row>
    <row r="25" spans="1:13" ht="54" customHeight="1">
      <c r="A25" s="649" t="s">
        <v>1298</v>
      </c>
      <c r="B25" s="649"/>
      <c r="C25" s="649"/>
      <c r="D25" s="649"/>
      <c r="E25" s="563"/>
      <c r="F25" s="563"/>
      <c r="G25" s="563"/>
      <c r="H25" s="563"/>
      <c r="I25" s="563"/>
      <c r="J25" s="563"/>
      <c r="K25" s="563"/>
      <c r="L25" s="563"/>
      <c r="M25" s="563"/>
    </row>
    <row r="26" spans="1:13" ht="33.75" customHeight="1">
      <c r="A26" s="649" t="s">
        <v>1299</v>
      </c>
      <c r="B26" s="649"/>
      <c r="C26" s="649"/>
      <c r="D26" s="649"/>
      <c r="E26" s="563"/>
      <c r="F26" s="563"/>
      <c r="G26" s="563"/>
      <c r="H26" s="563"/>
      <c r="I26" s="563"/>
      <c r="J26" s="563"/>
      <c r="K26" s="563"/>
      <c r="L26" s="563"/>
      <c r="M26" s="563"/>
    </row>
  </sheetData>
  <sheetProtection/>
  <mergeCells count="7">
    <mergeCell ref="A24:D24"/>
    <mergeCell ref="A25:D25"/>
    <mergeCell ref="A26:D26"/>
    <mergeCell ref="A2:D2"/>
    <mergeCell ref="A4:A5"/>
    <mergeCell ref="B4:B5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9" sqref="D39:E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4">
      <selection activeCell="N12" sqref="N12"/>
    </sheetView>
  </sheetViews>
  <sheetFormatPr defaultColWidth="9.140625" defaultRowHeight="12.75"/>
  <cols>
    <col min="1" max="1" width="3.7109375" style="15" customWidth="1"/>
    <col min="2" max="2" width="9.57421875" style="15" customWidth="1"/>
    <col min="3" max="3" width="5.140625" style="15" customWidth="1"/>
    <col min="4" max="4" width="4.421875" style="15" customWidth="1"/>
    <col min="5" max="5" width="6.57421875" style="15" customWidth="1"/>
    <col min="6" max="7" width="6.140625" style="15" customWidth="1"/>
    <col min="8" max="8" width="5.00390625" style="15" customWidth="1"/>
    <col min="9" max="9" width="5.28125" style="15" customWidth="1"/>
    <col min="10" max="10" width="4.8515625" style="15" customWidth="1"/>
    <col min="11" max="11" width="5.140625" style="15" customWidth="1"/>
    <col min="12" max="12" width="5.7109375" style="15" bestFit="1" customWidth="1"/>
    <col min="13" max="13" width="4.7109375" style="15" customWidth="1"/>
    <col min="14" max="14" width="4.421875" style="15" customWidth="1"/>
    <col min="15" max="15" width="5.28125" style="15" customWidth="1"/>
    <col min="16" max="16" width="5.140625" style="15" customWidth="1"/>
    <col min="17" max="17" width="5.57421875" style="15" customWidth="1"/>
    <col min="18" max="18" width="4.00390625" style="15" customWidth="1"/>
    <col min="19" max="19" width="4.140625" style="15" customWidth="1"/>
    <col min="20" max="20" width="4.57421875" style="15" customWidth="1"/>
    <col min="21" max="21" width="5.28125" style="15" customWidth="1"/>
    <col min="22" max="22" width="4.7109375" style="15" customWidth="1"/>
    <col min="23" max="23" width="5.8515625" style="15" customWidth="1"/>
    <col min="24" max="24" width="5.7109375" style="15" customWidth="1"/>
    <col min="25" max="25" width="6.8515625" style="15" customWidth="1"/>
    <col min="26" max="26" width="6.57421875" style="19" customWidth="1"/>
    <col min="27" max="27" width="9.140625" style="18" customWidth="1"/>
    <col min="28" max="30" width="9.140625" style="19" customWidth="1"/>
    <col min="31" max="16384" width="9.140625" style="15" customWidth="1"/>
  </cols>
  <sheetData>
    <row r="1" spans="1:30" s="3" customFormat="1" ht="12.75">
      <c r="A1" s="592" t="s">
        <v>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1"/>
      <c r="AB1" s="2"/>
      <c r="AC1" s="2"/>
      <c r="AD1" s="2"/>
    </row>
    <row r="2" spans="2:27" s="3" customFormat="1" ht="17.25" customHeight="1">
      <c r="B2" s="4" t="s">
        <v>1</v>
      </c>
      <c r="C2" s="5"/>
      <c r="D2" s="5"/>
      <c r="E2" s="5"/>
      <c r="F2" s="5"/>
      <c r="G2" s="5"/>
      <c r="H2" s="5"/>
      <c r="I2" s="6" t="s">
        <v>130</v>
      </c>
      <c r="J2" s="6"/>
      <c r="K2" s="6"/>
      <c r="L2" s="6"/>
      <c r="M2" s="6"/>
      <c r="N2" s="6"/>
      <c r="O2" s="5"/>
      <c r="P2" s="7"/>
      <c r="Q2" s="8"/>
      <c r="R2" s="9"/>
      <c r="S2" s="9"/>
      <c r="T2" s="10"/>
      <c r="U2" s="10"/>
      <c r="V2" s="10"/>
      <c r="W2" s="10"/>
      <c r="X2" s="8"/>
      <c r="Y2" s="11"/>
      <c r="Z2" s="11"/>
      <c r="AA2" s="12"/>
    </row>
    <row r="3" spans="1:30" ht="12" customHeight="1">
      <c r="A3" s="13"/>
      <c r="B3" s="13"/>
      <c r="C3" s="14"/>
      <c r="D3" s="14"/>
      <c r="E3" s="14"/>
      <c r="Z3" s="16" t="s">
        <v>2</v>
      </c>
      <c r="AA3" s="17"/>
      <c r="AB3" s="15"/>
      <c r="AC3" s="15"/>
      <c r="AD3" s="15"/>
    </row>
    <row r="4" spans="1:26" ht="27" customHeight="1">
      <c r="A4" s="593" t="s">
        <v>3</v>
      </c>
      <c r="B4" s="594" t="s">
        <v>4</v>
      </c>
      <c r="C4" s="594"/>
      <c r="D4" s="594"/>
      <c r="E4" s="594"/>
      <c r="F4" s="595" t="s">
        <v>5</v>
      </c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6" t="s">
        <v>6</v>
      </c>
      <c r="Y4" s="597"/>
      <c r="Z4" s="598"/>
    </row>
    <row r="5" spans="1:26" ht="11.25" customHeight="1">
      <c r="A5" s="593"/>
      <c r="B5" s="594"/>
      <c r="C5" s="594"/>
      <c r="D5" s="594"/>
      <c r="E5" s="594"/>
      <c r="F5" s="602" t="s">
        <v>7</v>
      </c>
      <c r="G5" s="602"/>
      <c r="H5" s="602"/>
      <c r="I5" s="602"/>
      <c r="J5" s="603" t="s">
        <v>8</v>
      </c>
      <c r="K5" s="602" t="s">
        <v>9</v>
      </c>
      <c r="L5" s="602" t="s">
        <v>10</v>
      </c>
      <c r="M5" s="602" t="s">
        <v>11</v>
      </c>
      <c r="N5" s="602"/>
      <c r="O5" s="602"/>
      <c r="P5" s="602"/>
      <c r="Q5" s="602"/>
      <c r="R5" s="602" t="s">
        <v>12</v>
      </c>
      <c r="S5" s="602"/>
      <c r="T5" s="602"/>
      <c r="U5" s="602"/>
      <c r="V5" s="602"/>
      <c r="W5" s="602"/>
      <c r="X5" s="599"/>
      <c r="Y5" s="600"/>
      <c r="Z5" s="601"/>
    </row>
    <row r="6" spans="1:26" ht="39" customHeight="1">
      <c r="A6" s="593"/>
      <c r="B6" s="594"/>
      <c r="C6" s="594"/>
      <c r="D6" s="594"/>
      <c r="E6" s="594"/>
      <c r="F6" s="20" t="s">
        <v>13</v>
      </c>
      <c r="G6" s="20" t="s">
        <v>14</v>
      </c>
      <c r="H6" s="20" t="s">
        <v>15</v>
      </c>
      <c r="I6" s="20" t="s">
        <v>16</v>
      </c>
      <c r="J6" s="603"/>
      <c r="K6" s="602"/>
      <c r="L6" s="602"/>
      <c r="M6" s="20" t="s">
        <v>17</v>
      </c>
      <c r="N6" s="20" t="s">
        <v>18</v>
      </c>
      <c r="O6" s="20" t="s">
        <v>16</v>
      </c>
      <c r="P6" s="20" t="s">
        <v>9</v>
      </c>
      <c r="Q6" s="20" t="s">
        <v>19</v>
      </c>
      <c r="R6" s="20" t="s">
        <v>17</v>
      </c>
      <c r="S6" s="20" t="s">
        <v>18</v>
      </c>
      <c r="T6" s="20" t="s">
        <v>20</v>
      </c>
      <c r="U6" s="20" t="s">
        <v>21</v>
      </c>
      <c r="V6" s="20" t="s">
        <v>9</v>
      </c>
      <c r="W6" s="20" t="s">
        <v>19</v>
      </c>
      <c r="X6" s="20" t="s">
        <v>22</v>
      </c>
      <c r="Y6" s="20" t="s">
        <v>23</v>
      </c>
      <c r="Z6" s="21" t="s">
        <v>24</v>
      </c>
    </row>
    <row r="7" spans="1:26" ht="15" customHeight="1">
      <c r="A7" s="22">
        <v>1</v>
      </c>
      <c r="B7" s="605" t="s">
        <v>25</v>
      </c>
      <c r="C7" s="605"/>
      <c r="D7" s="605"/>
      <c r="E7" s="605"/>
      <c r="F7" s="23"/>
      <c r="G7" s="24"/>
      <c r="H7" s="23">
        <v>2</v>
      </c>
      <c r="I7" s="25">
        <f aca="true" t="shared" si="0" ref="I7:I35">SUM(F7:H7)</f>
        <v>2</v>
      </c>
      <c r="J7" s="26"/>
      <c r="K7" s="23">
        <v>2</v>
      </c>
      <c r="L7" s="27">
        <f>(I7+J7)-K7</f>
        <v>0</v>
      </c>
      <c r="M7" s="23">
        <v>2</v>
      </c>
      <c r="N7" s="23"/>
      <c r="O7" s="25">
        <f aca="true" t="shared" si="1" ref="O7:O35">SUM(M7:N7)</f>
        <v>2</v>
      </c>
      <c r="P7" s="23">
        <v>3</v>
      </c>
      <c r="Q7" s="27">
        <f aca="true" t="shared" si="2" ref="Q7:Q35">O7-P7</f>
        <v>-1</v>
      </c>
      <c r="R7" s="23"/>
      <c r="S7" s="23"/>
      <c r="T7" s="23"/>
      <c r="U7" s="25">
        <f aca="true" t="shared" si="3" ref="U7:U35">SUM(R7:T7)</f>
        <v>0</v>
      </c>
      <c r="V7" s="23"/>
      <c r="W7" s="27">
        <f aca="true" t="shared" si="4" ref="W7:W35">U7-V7</f>
        <v>0</v>
      </c>
      <c r="X7" s="23"/>
      <c r="Y7" s="23"/>
      <c r="Z7" s="28"/>
    </row>
    <row r="8" spans="1:26" ht="12.75">
      <c r="A8" s="29" t="s">
        <v>26</v>
      </c>
      <c r="B8" s="605" t="s">
        <v>27</v>
      </c>
      <c r="C8" s="605"/>
      <c r="D8" s="605"/>
      <c r="E8" s="605"/>
      <c r="F8" s="23"/>
      <c r="G8" s="24"/>
      <c r="H8" s="23"/>
      <c r="I8" s="25">
        <f t="shared" si="0"/>
        <v>0</v>
      </c>
      <c r="J8" s="26"/>
      <c r="K8" s="23"/>
      <c r="L8" s="27">
        <f aca="true" t="shared" si="5" ref="L8:L35">(I8+J8)-K8</f>
        <v>0</v>
      </c>
      <c r="M8" s="23"/>
      <c r="N8" s="23"/>
      <c r="O8" s="25">
        <f t="shared" si="1"/>
        <v>0</v>
      </c>
      <c r="P8" s="23"/>
      <c r="Q8" s="27">
        <f t="shared" si="2"/>
        <v>0</v>
      </c>
      <c r="R8" s="23"/>
      <c r="S8" s="23"/>
      <c r="T8" s="23"/>
      <c r="U8" s="25">
        <f t="shared" si="3"/>
        <v>0</v>
      </c>
      <c r="V8" s="23"/>
      <c r="W8" s="27">
        <f t="shared" si="4"/>
        <v>0</v>
      </c>
      <c r="X8" s="30"/>
      <c r="Y8" s="30"/>
      <c r="Z8" s="31"/>
    </row>
    <row r="9" spans="1:26" ht="12.75" customHeight="1">
      <c r="A9" s="22">
        <v>2</v>
      </c>
      <c r="B9" s="604" t="s">
        <v>28</v>
      </c>
      <c r="C9" s="604"/>
      <c r="D9" s="604"/>
      <c r="E9" s="604"/>
      <c r="F9" s="23"/>
      <c r="G9" s="24">
        <v>1</v>
      </c>
      <c r="H9" s="23">
        <v>2</v>
      </c>
      <c r="I9" s="25">
        <f t="shared" si="0"/>
        <v>3</v>
      </c>
      <c r="J9" s="26"/>
      <c r="K9" s="23">
        <v>3</v>
      </c>
      <c r="L9" s="27">
        <f t="shared" si="5"/>
        <v>0</v>
      </c>
      <c r="M9" s="23">
        <v>3</v>
      </c>
      <c r="N9" s="23"/>
      <c r="O9" s="25">
        <f t="shared" si="1"/>
        <v>3</v>
      </c>
      <c r="P9" s="23">
        <v>3</v>
      </c>
      <c r="Q9" s="27">
        <f t="shared" si="2"/>
        <v>0</v>
      </c>
      <c r="R9" s="23"/>
      <c r="S9" s="23"/>
      <c r="T9" s="23"/>
      <c r="U9" s="25">
        <f t="shared" si="3"/>
        <v>0</v>
      </c>
      <c r="V9" s="23"/>
      <c r="W9" s="27">
        <f t="shared" si="4"/>
        <v>0</v>
      </c>
      <c r="X9" s="30"/>
      <c r="Y9" s="30"/>
      <c r="Z9" s="31"/>
    </row>
    <row r="10" spans="1:26" ht="12.75" customHeight="1">
      <c r="A10" s="22" t="s">
        <v>29</v>
      </c>
      <c r="B10" s="604" t="s">
        <v>30</v>
      </c>
      <c r="C10" s="604"/>
      <c r="D10" s="604"/>
      <c r="E10" s="604"/>
      <c r="F10" s="23"/>
      <c r="G10" s="24"/>
      <c r="H10" s="23"/>
      <c r="I10" s="25">
        <f t="shared" si="0"/>
        <v>0</v>
      </c>
      <c r="J10" s="26"/>
      <c r="K10" s="23"/>
      <c r="L10" s="27">
        <f t="shared" si="5"/>
        <v>0</v>
      </c>
      <c r="M10" s="23">
        <v>1</v>
      </c>
      <c r="N10" s="23"/>
      <c r="O10" s="25">
        <f t="shared" si="1"/>
        <v>1</v>
      </c>
      <c r="P10" s="23">
        <v>1</v>
      </c>
      <c r="Q10" s="27">
        <f t="shared" si="2"/>
        <v>0</v>
      </c>
      <c r="R10" s="23"/>
      <c r="S10" s="23"/>
      <c r="T10" s="23">
        <v>1</v>
      </c>
      <c r="U10" s="25">
        <f t="shared" si="3"/>
        <v>1</v>
      </c>
      <c r="V10" s="23">
        <v>1</v>
      </c>
      <c r="W10" s="27">
        <f t="shared" si="4"/>
        <v>0</v>
      </c>
      <c r="X10" s="30"/>
      <c r="Y10" s="30"/>
      <c r="Z10" s="31"/>
    </row>
    <row r="11" spans="1:26" ht="12.75" customHeight="1">
      <c r="A11" s="22">
        <v>3</v>
      </c>
      <c r="B11" s="604" t="s">
        <v>31</v>
      </c>
      <c r="C11" s="604"/>
      <c r="D11" s="604"/>
      <c r="E11" s="604"/>
      <c r="F11" s="23"/>
      <c r="G11" s="24"/>
      <c r="H11" s="23">
        <v>2</v>
      </c>
      <c r="I11" s="25">
        <f t="shared" si="0"/>
        <v>2</v>
      </c>
      <c r="J11" s="26"/>
      <c r="K11" s="23">
        <v>2</v>
      </c>
      <c r="L11" s="27">
        <f t="shared" si="5"/>
        <v>0</v>
      </c>
      <c r="M11" s="23">
        <v>2</v>
      </c>
      <c r="N11" s="23"/>
      <c r="O11" s="25">
        <f t="shared" si="1"/>
        <v>2</v>
      </c>
      <c r="P11" s="23">
        <v>2</v>
      </c>
      <c r="Q11" s="27">
        <f t="shared" si="2"/>
        <v>0</v>
      </c>
      <c r="R11" s="23"/>
      <c r="S11" s="23"/>
      <c r="T11" s="23"/>
      <c r="U11" s="25">
        <f t="shared" si="3"/>
        <v>0</v>
      </c>
      <c r="V11" s="23"/>
      <c r="W11" s="27">
        <f t="shared" si="4"/>
        <v>0</v>
      </c>
      <c r="X11" s="30"/>
      <c r="Y11" s="30"/>
      <c r="Z11" s="31"/>
    </row>
    <row r="12" spans="1:26" ht="12.75" customHeight="1">
      <c r="A12" s="22">
        <v>4</v>
      </c>
      <c r="B12" s="604" t="s">
        <v>32</v>
      </c>
      <c r="C12" s="604"/>
      <c r="D12" s="604"/>
      <c r="E12" s="604"/>
      <c r="F12" s="23">
        <v>7</v>
      </c>
      <c r="G12" s="24">
        <v>1</v>
      </c>
      <c r="H12" s="23">
        <v>4</v>
      </c>
      <c r="I12" s="25">
        <f t="shared" si="0"/>
        <v>12</v>
      </c>
      <c r="J12" s="26"/>
      <c r="K12" s="23">
        <v>18</v>
      </c>
      <c r="L12" s="27">
        <f t="shared" si="5"/>
        <v>-6</v>
      </c>
      <c r="M12" s="23">
        <v>22</v>
      </c>
      <c r="N12" s="23"/>
      <c r="O12" s="25">
        <f t="shared" si="1"/>
        <v>22</v>
      </c>
      <c r="P12" s="23">
        <v>18</v>
      </c>
      <c r="Q12" s="27">
        <f t="shared" si="2"/>
        <v>4</v>
      </c>
      <c r="R12" s="23"/>
      <c r="S12" s="23"/>
      <c r="T12" s="23"/>
      <c r="U12" s="25">
        <f t="shared" si="3"/>
        <v>0</v>
      </c>
      <c r="V12" s="23"/>
      <c r="W12" s="27">
        <f t="shared" si="4"/>
        <v>0</v>
      </c>
      <c r="X12" s="30"/>
      <c r="Y12" s="30"/>
      <c r="Z12" s="31"/>
    </row>
    <row r="13" spans="1:26" ht="12.75" customHeight="1">
      <c r="A13" s="22">
        <v>5</v>
      </c>
      <c r="B13" s="604" t="s">
        <v>33</v>
      </c>
      <c r="C13" s="604"/>
      <c r="D13" s="604"/>
      <c r="E13" s="604"/>
      <c r="F13" s="23">
        <v>1</v>
      </c>
      <c r="G13" s="24"/>
      <c r="H13" s="23">
        <v>4</v>
      </c>
      <c r="I13" s="25">
        <f t="shared" si="0"/>
        <v>5</v>
      </c>
      <c r="J13" s="26"/>
      <c r="K13" s="23">
        <v>6</v>
      </c>
      <c r="L13" s="27">
        <f t="shared" si="5"/>
        <v>-1</v>
      </c>
      <c r="M13" s="23">
        <v>10</v>
      </c>
      <c r="N13" s="23"/>
      <c r="O13" s="25">
        <f t="shared" si="1"/>
        <v>10</v>
      </c>
      <c r="P13" s="23">
        <v>9</v>
      </c>
      <c r="Q13" s="27">
        <f t="shared" si="2"/>
        <v>1</v>
      </c>
      <c r="R13" s="23"/>
      <c r="S13" s="23"/>
      <c r="T13" s="23"/>
      <c r="U13" s="25">
        <f t="shared" si="3"/>
        <v>0</v>
      </c>
      <c r="V13" s="23"/>
      <c r="W13" s="27">
        <f t="shared" si="4"/>
        <v>0</v>
      </c>
      <c r="X13" s="30"/>
      <c r="Y13" s="30"/>
      <c r="Z13" s="31"/>
    </row>
    <row r="14" spans="1:26" ht="12.75" customHeight="1">
      <c r="A14" s="22">
        <v>6</v>
      </c>
      <c r="B14" s="604" t="s">
        <v>34</v>
      </c>
      <c r="C14" s="604"/>
      <c r="D14" s="604"/>
      <c r="E14" s="604"/>
      <c r="F14" s="23"/>
      <c r="G14" s="24"/>
      <c r="H14" s="23"/>
      <c r="I14" s="25">
        <f t="shared" si="0"/>
        <v>0</v>
      </c>
      <c r="J14" s="26"/>
      <c r="K14" s="32"/>
      <c r="L14" s="27">
        <f t="shared" si="5"/>
        <v>0</v>
      </c>
      <c r="M14" s="23">
        <v>4</v>
      </c>
      <c r="N14" s="23">
        <v>1</v>
      </c>
      <c r="O14" s="25">
        <f t="shared" si="1"/>
        <v>5</v>
      </c>
      <c r="P14" s="23">
        <v>6</v>
      </c>
      <c r="Q14" s="27">
        <f t="shared" si="2"/>
        <v>-1</v>
      </c>
      <c r="R14" s="23"/>
      <c r="S14" s="23"/>
      <c r="T14" s="23"/>
      <c r="U14" s="25">
        <f t="shared" si="3"/>
        <v>0</v>
      </c>
      <c r="V14" s="23"/>
      <c r="W14" s="27">
        <f t="shared" si="4"/>
        <v>0</v>
      </c>
      <c r="X14" s="30"/>
      <c r="Y14" s="30"/>
      <c r="Z14" s="31"/>
    </row>
    <row r="15" spans="1:26" ht="12.75" customHeight="1">
      <c r="A15" s="22">
        <v>7</v>
      </c>
      <c r="B15" s="604" t="s">
        <v>35</v>
      </c>
      <c r="C15" s="604"/>
      <c r="D15" s="604"/>
      <c r="E15" s="604"/>
      <c r="F15" s="23"/>
      <c r="G15" s="24"/>
      <c r="H15" s="23"/>
      <c r="I15" s="25">
        <f t="shared" si="0"/>
        <v>0</v>
      </c>
      <c r="J15" s="26"/>
      <c r="K15" s="32"/>
      <c r="L15" s="27">
        <f t="shared" si="5"/>
        <v>0</v>
      </c>
      <c r="M15" s="23">
        <v>5</v>
      </c>
      <c r="N15" s="23"/>
      <c r="O15" s="25">
        <f t="shared" si="1"/>
        <v>5</v>
      </c>
      <c r="P15" s="23">
        <v>6</v>
      </c>
      <c r="Q15" s="27">
        <f t="shared" si="2"/>
        <v>-1</v>
      </c>
      <c r="R15" s="23"/>
      <c r="S15" s="23"/>
      <c r="T15" s="23"/>
      <c r="U15" s="25">
        <f t="shared" si="3"/>
        <v>0</v>
      </c>
      <c r="V15" s="23"/>
      <c r="W15" s="27">
        <f t="shared" si="4"/>
        <v>0</v>
      </c>
      <c r="X15" s="30"/>
      <c r="Y15" s="30"/>
      <c r="Z15" s="31"/>
    </row>
    <row r="16" spans="1:26" ht="12.75" customHeight="1">
      <c r="A16" s="22">
        <v>8</v>
      </c>
      <c r="B16" s="604" t="s">
        <v>36</v>
      </c>
      <c r="C16" s="604"/>
      <c r="D16" s="604"/>
      <c r="E16" s="604"/>
      <c r="F16" s="23"/>
      <c r="G16" s="24"/>
      <c r="H16" s="23">
        <v>2</v>
      </c>
      <c r="I16" s="25">
        <f t="shared" si="0"/>
        <v>2</v>
      </c>
      <c r="J16" s="26"/>
      <c r="K16" s="23">
        <v>1</v>
      </c>
      <c r="L16" s="27">
        <f t="shared" si="5"/>
        <v>1</v>
      </c>
      <c r="M16" s="23">
        <v>2</v>
      </c>
      <c r="N16" s="23">
        <v>2</v>
      </c>
      <c r="O16" s="25">
        <f t="shared" si="1"/>
        <v>4</v>
      </c>
      <c r="P16" s="23">
        <v>3</v>
      </c>
      <c r="Q16" s="27">
        <f t="shared" si="2"/>
        <v>1</v>
      </c>
      <c r="R16" s="23"/>
      <c r="S16" s="23"/>
      <c r="T16" s="23"/>
      <c r="U16" s="25">
        <f t="shared" si="3"/>
        <v>0</v>
      </c>
      <c r="V16" s="23"/>
      <c r="W16" s="27">
        <f t="shared" si="4"/>
        <v>0</v>
      </c>
      <c r="X16" s="30"/>
      <c r="Y16" s="30"/>
      <c r="Z16" s="31"/>
    </row>
    <row r="17" spans="1:30" s="17" customFormat="1" ht="12.75" customHeight="1">
      <c r="A17" s="22">
        <v>9</v>
      </c>
      <c r="B17" s="604" t="s">
        <v>37</v>
      </c>
      <c r="C17" s="604"/>
      <c r="D17" s="604"/>
      <c r="E17" s="604"/>
      <c r="F17" s="24"/>
      <c r="G17" s="24"/>
      <c r="H17" s="24">
        <v>1</v>
      </c>
      <c r="I17" s="25">
        <f t="shared" si="0"/>
        <v>1</v>
      </c>
      <c r="J17" s="33"/>
      <c r="K17" s="24">
        <v>1</v>
      </c>
      <c r="L17" s="27">
        <f t="shared" si="5"/>
        <v>0</v>
      </c>
      <c r="M17" s="24">
        <v>6</v>
      </c>
      <c r="N17" s="24"/>
      <c r="O17" s="25">
        <f t="shared" si="1"/>
        <v>6</v>
      </c>
      <c r="P17" s="24">
        <v>6</v>
      </c>
      <c r="Q17" s="27">
        <f t="shared" si="2"/>
        <v>0</v>
      </c>
      <c r="R17" s="24"/>
      <c r="S17" s="24"/>
      <c r="T17" s="24"/>
      <c r="U17" s="25">
        <f t="shared" si="3"/>
        <v>0</v>
      </c>
      <c r="V17" s="24"/>
      <c r="W17" s="27">
        <f t="shared" si="4"/>
        <v>0</v>
      </c>
      <c r="X17" s="34"/>
      <c r="Y17" s="34"/>
      <c r="Z17" s="35"/>
      <c r="AA17" s="18"/>
      <c r="AB17" s="18"/>
      <c r="AC17" s="18"/>
      <c r="AD17" s="18"/>
    </row>
    <row r="18" spans="1:26" ht="12.75" customHeight="1">
      <c r="A18" s="22" t="s">
        <v>38</v>
      </c>
      <c r="B18" s="606" t="s">
        <v>39</v>
      </c>
      <c r="C18" s="607" t="s">
        <v>40</v>
      </c>
      <c r="D18" s="607"/>
      <c r="E18" s="607"/>
      <c r="F18" s="23"/>
      <c r="G18" s="24"/>
      <c r="H18" s="23">
        <v>2</v>
      </c>
      <c r="I18" s="25">
        <f t="shared" si="0"/>
        <v>2</v>
      </c>
      <c r="J18" s="26"/>
      <c r="K18" s="23">
        <v>2</v>
      </c>
      <c r="L18" s="27">
        <f t="shared" si="5"/>
        <v>0</v>
      </c>
      <c r="M18" s="23">
        <v>2</v>
      </c>
      <c r="N18" s="23">
        <v>1</v>
      </c>
      <c r="O18" s="25">
        <f t="shared" si="1"/>
        <v>3</v>
      </c>
      <c r="P18" s="23">
        <v>3</v>
      </c>
      <c r="Q18" s="27">
        <f t="shared" si="2"/>
        <v>0</v>
      </c>
      <c r="R18" s="23"/>
      <c r="S18" s="23"/>
      <c r="T18" s="23"/>
      <c r="U18" s="25">
        <f t="shared" si="3"/>
        <v>0</v>
      </c>
      <c r="V18" s="23"/>
      <c r="W18" s="27">
        <f t="shared" si="4"/>
        <v>0</v>
      </c>
      <c r="X18" s="30"/>
      <c r="Y18" s="30"/>
      <c r="Z18" s="31"/>
    </row>
    <row r="19" spans="1:26" ht="12.75">
      <c r="A19" s="22" t="s">
        <v>41</v>
      </c>
      <c r="B19" s="606"/>
      <c r="C19" s="607" t="s">
        <v>42</v>
      </c>
      <c r="D19" s="607"/>
      <c r="E19" s="607"/>
      <c r="F19" s="23"/>
      <c r="G19" s="24"/>
      <c r="H19" s="23">
        <v>1</v>
      </c>
      <c r="I19" s="25">
        <f t="shared" si="0"/>
        <v>1</v>
      </c>
      <c r="J19" s="26"/>
      <c r="K19" s="23">
        <v>1</v>
      </c>
      <c r="L19" s="27">
        <f t="shared" si="5"/>
        <v>0</v>
      </c>
      <c r="M19" s="23">
        <v>1</v>
      </c>
      <c r="N19" s="23"/>
      <c r="O19" s="25">
        <f t="shared" si="1"/>
        <v>1</v>
      </c>
      <c r="P19" s="23">
        <v>2</v>
      </c>
      <c r="Q19" s="27">
        <f t="shared" si="2"/>
        <v>-1</v>
      </c>
      <c r="R19" s="23"/>
      <c r="S19" s="23"/>
      <c r="T19" s="23"/>
      <c r="U19" s="25">
        <f t="shared" si="3"/>
        <v>0</v>
      </c>
      <c r="V19" s="23"/>
      <c r="W19" s="27">
        <f t="shared" si="4"/>
        <v>0</v>
      </c>
      <c r="X19" s="30"/>
      <c r="Y19" s="30"/>
      <c r="Z19" s="31"/>
    </row>
    <row r="20" spans="1:26" ht="12.75">
      <c r="A20" s="22" t="s">
        <v>43</v>
      </c>
      <c r="B20" s="606"/>
      <c r="C20" s="607" t="s">
        <v>44</v>
      </c>
      <c r="D20" s="607"/>
      <c r="E20" s="607"/>
      <c r="F20" s="23"/>
      <c r="G20" s="24">
        <v>1</v>
      </c>
      <c r="H20" s="23">
        <v>1</v>
      </c>
      <c r="I20" s="25">
        <f t="shared" si="0"/>
        <v>2</v>
      </c>
      <c r="J20" s="26"/>
      <c r="K20" s="23">
        <v>1</v>
      </c>
      <c r="L20" s="27">
        <f t="shared" si="5"/>
        <v>1</v>
      </c>
      <c r="M20" s="23">
        <v>1</v>
      </c>
      <c r="N20" s="23"/>
      <c r="O20" s="25">
        <f t="shared" si="1"/>
        <v>1</v>
      </c>
      <c r="P20" s="23">
        <v>1</v>
      </c>
      <c r="Q20" s="27">
        <f t="shared" si="2"/>
        <v>0</v>
      </c>
      <c r="R20" s="23"/>
      <c r="S20" s="23"/>
      <c r="T20" s="23"/>
      <c r="U20" s="25">
        <f t="shared" si="3"/>
        <v>0</v>
      </c>
      <c r="V20" s="23"/>
      <c r="W20" s="27">
        <f t="shared" si="4"/>
        <v>0</v>
      </c>
      <c r="X20" s="30"/>
      <c r="Y20" s="30"/>
      <c r="Z20" s="31"/>
    </row>
    <row r="21" spans="1:26" ht="12.75">
      <c r="A21" s="22" t="s">
        <v>45</v>
      </c>
      <c r="B21" s="606"/>
      <c r="C21" s="607" t="s">
        <v>46</v>
      </c>
      <c r="D21" s="607"/>
      <c r="E21" s="607"/>
      <c r="F21" s="23"/>
      <c r="G21" s="24">
        <v>1</v>
      </c>
      <c r="H21" s="23"/>
      <c r="I21" s="25">
        <f t="shared" si="0"/>
        <v>1</v>
      </c>
      <c r="J21" s="26"/>
      <c r="K21" s="23">
        <v>1</v>
      </c>
      <c r="L21" s="27">
        <f t="shared" si="5"/>
        <v>0</v>
      </c>
      <c r="M21" s="23">
        <v>1</v>
      </c>
      <c r="N21" s="23"/>
      <c r="O21" s="25">
        <f t="shared" si="1"/>
        <v>1</v>
      </c>
      <c r="P21" s="23">
        <v>1</v>
      </c>
      <c r="Q21" s="27">
        <f t="shared" si="2"/>
        <v>0</v>
      </c>
      <c r="R21" s="23"/>
      <c r="S21" s="23"/>
      <c r="T21" s="23"/>
      <c r="U21" s="25">
        <f t="shared" si="3"/>
        <v>0</v>
      </c>
      <c r="V21" s="23"/>
      <c r="W21" s="27">
        <f t="shared" si="4"/>
        <v>0</v>
      </c>
      <c r="X21" s="30"/>
      <c r="Y21" s="30"/>
      <c r="Z21" s="31"/>
    </row>
    <row r="22" spans="1:26" ht="12.75">
      <c r="A22" s="22" t="s">
        <v>47</v>
      </c>
      <c r="B22" s="606"/>
      <c r="C22" s="607" t="s">
        <v>48</v>
      </c>
      <c r="D22" s="607"/>
      <c r="E22" s="607"/>
      <c r="F22" s="23"/>
      <c r="G22" s="24"/>
      <c r="H22" s="23">
        <v>1</v>
      </c>
      <c r="I22" s="25">
        <f t="shared" si="0"/>
        <v>1</v>
      </c>
      <c r="J22" s="26"/>
      <c r="K22" s="23">
        <v>1</v>
      </c>
      <c r="L22" s="27">
        <f t="shared" si="5"/>
        <v>0</v>
      </c>
      <c r="M22" s="23">
        <v>1</v>
      </c>
      <c r="N22" s="23"/>
      <c r="O22" s="25">
        <f t="shared" si="1"/>
        <v>1</v>
      </c>
      <c r="P22" s="23">
        <v>1</v>
      </c>
      <c r="Q22" s="27">
        <f t="shared" si="2"/>
        <v>0</v>
      </c>
      <c r="R22" s="23"/>
      <c r="S22" s="23"/>
      <c r="T22" s="23"/>
      <c r="U22" s="25">
        <f t="shared" si="3"/>
        <v>0</v>
      </c>
      <c r="V22" s="23"/>
      <c r="W22" s="27">
        <f t="shared" si="4"/>
        <v>0</v>
      </c>
      <c r="X22" s="30"/>
      <c r="Y22" s="30"/>
      <c r="Z22" s="31"/>
    </row>
    <row r="23" spans="1:26" ht="19.5" customHeight="1">
      <c r="A23" s="22" t="s">
        <v>49</v>
      </c>
      <c r="B23" s="606"/>
      <c r="C23" s="607" t="s">
        <v>50</v>
      </c>
      <c r="D23" s="607"/>
      <c r="E23" s="607"/>
      <c r="F23" s="23"/>
      <c r="G23" s="24">
        <v>1</v>
      </c>
      <c r="H23" s="23">
        <v>1</v>
      </c>
      <c r="I23" s="25">
        <f>SUM(F23:H23)</f>
        <v>2</v>
      </c>
      <c r="J23" s="26"/>
      <c r="K23" s="23">
        <v>1</v>
      </c>
      <c r="L23" s="27">
        <f t="shared" si="5"/>
        <v>1</v>
      </c>
      <c r="M23" s="23">
        <v>3</v>
      </c>
      <c r="N23" s="23">
        <v>3</v>
      </c>
      <c r="O23" s="25">
        <f>SUM(M23:N23)</f>
        <v>6</v>
      </c>
      <c r="P23" s="23">
        <v>6</v>
      </c>
      <c r="Q23" s="27">
        <f>O23-P23</f>
        <v>0</v>
      </c>
      <c r="R23" s="23"/>
      <c r="S23" s="23"/>
      <c r="T23" s="23"/>
      <c r="U23" s="25">
        <f>SUM(R23:T23)</f>
        <v>0</v>
      </c>
      <c r="V23" s="23"/>
      <c r="W23" s="27">
        <f>U23-V23</f>
        <v>0</v>
      </c>
      <c r="X23" s="30"/>
      <c r="Y23" s="30"/>
      <c r="Z23" s="31"/>
    </row>
    <row r="24" spans="1:26" ht="12.75">
      <c r="A24" s="22" t="s">
        <v>51</v>
      </c>
      <c r="B24" s="606"/>
      <c r="C24" s="607" t="s">
        <v>52</v>
      </c>
      <c r="D24" s="607"/>
      <c r="E24" s="607"/>
      <c r="F24" s="23"/>
      <c r="G24" s="24"/>
      <c r="H24" s="23"/>
      <c r="I24" s="25">
        <f t="shared" si="0"/>
        <v>0</v>
      </c>
      <c r="J24" s="26"/>
      <c r="K24" s="23"/>
      <c r="L24" s="27">
        <f t="shared" si="5"/>
        <v>0</v>
      </c>
      <c r="M24" s="23"/>
      <c r="N24" s="23"/>
      <c r="O24" s="25">
        <f t="shared" si="1"/>
        <v>0</v>
      </c>
      <c r="P24" s="23"/>
      <c r="Q24" s="27">
        <f t="shared" si="2"/>
        <v>0</v>
      </c>
      <c r="R24" s="23"/>
      <c r="S24" s="23"/>
      <c r="T24" s="23"/>
      <c r="U24" s="25">
        <v>0</v>
      </c>
      <c r="V24" s="23"/>
      <c r="W24" s="27">
        <f t="shared" si="4"/>
        <v>0</v>
      </c>
      <c r="X24" s="30"/>
      <c r="Y24" s="30"/>
      <c r="Z24" s="31"/>
    </row>
    <row r="25" spans="1:26" ht="12.75">
      <c r="A25" s="22">
        <v>11</v>
      </c>
      <c r="B25" s="604" t="s">
        <v>53</v>
      </c>
      <c r="C25" s="604"/>
      <c r="D25" s="604"/>
      <c r="E25" s="604"/>
      <c r="F25" s="23"/>
      <c r="G25" s="24"/>
      <c r="H25" s="23"/>
      <c r="I25" s="25">
        <f t="shared" si="0"/>
        <v>0</v>
      </c>
      <c r="J25" s="26"/>
      <c r="K25" s="23"/>
      <c r="L25" s="27">
        <f t="shared" si="5"/>
        <v>0</v>
      </c>
      <c r="M25" s="23"/>
      <c r="N25" s="23"/>
      <c r="O25" s="25">
        <f t="shared" si="1"/>
        <v>0</v>
      </c>
      <c r="P25" s="23"/>
      <c r="Q25" s="27">
        <f t="shared" si="2"/>
        <v>0</v>
      </c>
      <c r="R25" s="23"/>
      <c r="S25" s="23"/>
      <c r="T25" s="23"/>
      <c r="U25" s="25">
        <v>0</v>
      </c>
      <c r="V25" s="23"/>
      <c r="W25" s="27">
        <f t="shared" si="4"/>
        <v>0</v>
      </c>
      <c r="X25" s="30"/>
      <c r="Y25" s="30"/>
      <c r="Z25" s="31"/>
    </row>
    <row r="26" spans="1:26" ht="12.75">
      <c r="A26" s="22">
        <v>12</v>
      </c>
      <c r="B26" s="609" t="s">
        <v>54</v>
      </c>
      <c r="C26" s="609"/>
      <c r="D26" s="609"/>
      <c r="E26" s="609"/>
      <c r="F26" s="23"/>
      <c r="G26" s="24"/>
      <c r="H26" s="23"/>
      <c r="I26" s="25">
        <f t="shared" si="0"/>
        <v>0</v>
      </c>
      <c r="J26" s="26"/>
      <c r="K26" s="23"/>
      <c r="L26" s="27">
        <f t="shared" si="5"/>
        <v>0</v>
      </c>
      <c r="M26" s="23"/>
      <c r="N26" s="23"/>
      <c r="O26" s="25">
        <f t="shared" si="1"/>
        <v>0</v>
      </c>
      <c r="P26" s="23"/>
      <c r="Q26" s="27">
        <f t="shared" si="2"/>
        <v>0</v>
      </c>
      <c r="R26" s="23"/>
      <c r="S26" s="23"/>
      <c r="T26" s="23"/>
      <c r="U26" s="25">
        <v>0</v>
      </c>
      <c r="V26" s="23"/>
      <c r="W26" s="27">
        <f t="shared" si="4"/>
        <v>0</v>
      </c>
      <c r="X26" s="30"/>
      <c r="Y26" s="30"/>
      <c r="Z26" s="31"/>
    </row>
    <row r="27" spans="1:26" ht="27.75" customHeight="1">
      <c r="A27" s="22"/>
      <c r="B27" s="610" t="s">
        <v>55</v>
      </c>
      <c r="C27" s="610"/>
      <c r="D27" s="36" t="s">
        <v>56</v>
      </c>
      <c r="E27" s="36" t="s">
        <v>57</v>
      </c>
      <c r="F27" s="24"/>
      <c r="G27" s="24"/>
      <c r="H27" s="24"/>
      <c r="I27" s="32"/>
      <c r="J27" s="32"/>
      <c r="K27" s="24"/>
      <c r="L27" s="32"/>
      <c r="M27" s="24"/>
      <c r="N27" s="24"/>
      <c r="O27" s="32"/>
      <c r="P27" s="24"/>
      <c r="Q27" s="32"/>
      <c r="R27" s="24"/>
      <c r="S27" s="24"/>
      <c r="T27" s="24"/>
      <c r="U27" s="32"/>
      <c r="V27" s="24"/>
      <c r="W27" s="32"/>
      <c r="X27" s="34"/>
      <c r="Y27" s="34"/>
      <c r="Z27" s="35"/>
    </row>
    <row r="28" spans="1:26" ht="12.75">
      <c r="A28" s="22">
        <v>13</v>
      </c>
      <c r="B28" s="37" t="s">
        <v>58</v>
      </c>
      <c r="C28" s="38"/>
      <c r="D28" s="38"/>
      <c r="E28" s="38"/>
      <c r="F28" s="23"/>
      <c r="G28" s="24"/>
      <c r="H28" s="23">
        <v>1</v>
      </c>
      <c r="I28" s="25">
        <f t="shared" si="0"/>
        <v>1</v>
      </c>
      <c r="J28" s="26"/>
      <c r="K28" s="23">
        <v>1</v>
      </c>
      <c r="L28" s="27">
        <f t="shared" si="5"/>
        <v>0</v>
      </c>
      <c r="M28" s="23">
        <v>5</v>
      </c>
      <c r="N28" s="23"/>
      <c r="O28" s="25">
        <f t="shared" si="1"/>
        <v>5</v>
      </c>
      <c r="P28" s="23">
        <v>5</v>
      </c>
      <c r="Q28" s="27">
        <f t="shared" si="2"/>
        <v>0</v>
      </c>
      <c r="R28" s="23"/>
      <c r="S28" s="23"/>
      <c r="T28" s="23"/>
      <c r="U28" s="25">
        <v>0</v>
      </c>
      <c r="V28" s="23"/>
      <c r="W28" s="27">
        <f t="shared" si="4"/>
        <v>0</v>
      </c>
      <c r="X28" s="30"/>
      <c r="Y28" s="30"/>
      <c r="Z28" s="31"/>
    </row>
    <row r="29" spans="1:26" ht="12.75" customHeight="1">
      <c r="A29" s="22">
        <v>14</v>
      </c>
      <c r="B29" s="37" t="s">
        <v>59</v>
      </c>
      <c r="C29" s="39"/>
      <c r="D29" s="39"/>
      <c r="E29" s="39"/>
      <c r="F29" s="23"/>
      <c r="G29" s="24"/>
      <c r="H29" s="23"/>
      <c r="I29" s="25">
        <f t="shared" si="0"/>
        <v>0</v>
      </c>
      <c r="J29" s="26"/>
      <c r="K29" s="23"/>
      <c r="L29" s="27">
        <f t="shared" si="5"/>
        <v>0</v>
      </c>
      <c r="M29" s="23"/>
      <c r="N29" s="23"/>
      <c r="O29" s="25">
        <f t="shared" si="1"/>
        <v>0</v>
      </c>
      <c r="P29" s="23"/>
      <c r="Q29" s="27">
        <f t="shared" si="2"/>
        <v>0</v>
      </c>
      <c r="R29" s="23"/>
      <c r="S29" s="23"/>
      <c r="T29" s="23"/>
      <c r="U29" s="25">
        <v>0</v>
      </c>
      <c r="V29" s="23"/>
      <c r="W29" s="27">
        <f t="shared" si="4"/>
        <v>0</v>
      </c>
      <c r="X29" s="30"/>
      <c r="Y29" s="30"/>
      <c r="Z29" s="31"/>
    </row>
    <row r="30" spans="1:26" ht="12.75" customHeight="1">
      <c r="A30" s="22">
        <v>15</v>
      </c>
      <c r="B30" s="37" t="s">
        <v>60</v>
      </c>
      <c r="C30" s="39"/>
      <c r="D30" s="39"/>
      <c r="E30" s="39"/>
      <c r="F30" s="23"/>
      <c r="G30" s="24">
        <v>1</v>
      </c>
      <c r="H30" s="23">
        <v>1</v>
      </c>
      <c r="I30" s="25">
        <f t="shared" si="0"/>
        <v>2</v>
      </c>
      <c r="J30" s="26"/>
      <c r="K30" s="23">
        <v>1</v>
      </c>
      <c r="L30" s="27">
        <f t="shared" si="5"/>
        <v>1</v>
      </c>
      <c r="M30" s="23">
        <v>7</v>
      </c>
      <c r="N30" s="23"/>
      <c r="O30" s="25">
        <f t="shared" si="1"/>
        <v>7</v>
      </c>
      <c r="P30" s="23">
        <v>7</v>
      </c>
      <c r="Q30" s="27">
        <f t="shared" si="2"/>
        <v>0</v>
      </c>
      <c r="R30" s="23"/>
      <c r="S30" s="23"/>
      <c r="T30" s="23"/>
      <c r="U30" s="25">
        <v>0</v>
      </c>
      <c r="V30" s="23"/>
      <c r="W30" s="27">
        <f t="shared" si="4"/>
        <v>0</v>
      </c>
      <c r="X30" s="30"/>
      <c r="Y30" s="30"/>
      <c r="Z30" s="31"/>
    </row>
    <row r="31" spans="1:26" ht="12.75" customHeight="1">
      <c r="A31" s="22">
        <v>16</v>
      </c>
      <c r="B31" s="604" t="s">
        <v>61</v>
      </c>
      <c r="C31" s="604"/>
      <c r="D31" s="604"/>
      <c r="E31" s="604"/>
      <c r="F31" s="23"/>
      <c r="G31" s="24"/>
      <c r="H31" s="23"/>
      <c r="I31" s="25">
        <f t="shared" si="0"/>
        <v>0</v>
      </c>
      <c r="J31" s="26"/>
      <c r="K31" s="23"/>
      <c r="L31" s="27">
        <f t="shared" si="5"/>
        <v>0</v>
      </c>
      <c r="M31" s="23"/>
      <c r="N31" s="23">
        <v>1</v>
      </c>
      <c r="O31" s="25">
        <f t="shared" si="1"/>
        <v>1</v>
      </c>
      <c r="P31" s="23">
        <v>1</v>
      </c>
      <c r="Q31" s="27">
        <f t="shared" si="2"/>
        <v>0</v>
      </c>
      <c r="R31" s="23"/>
      <c r="S31" s="23"/>
      <c r="T31" s="23"/>
      <c r="U31" s="25">
        <f t="shared" si="3"/>
        <v>0</v>
      </c>
      <c r="V31" s="23"/>
      <c r="W31" s="27">
        <f t="shared" si="4"/>
        <v>0</v>
      </c>
      <c r="X31" s="30"/>
      <c r="Y31" s="30"/>
      <c r="Z31" s="31"/>
    </row>
    <row r="32" spans="1:26" ht="12.75" customHeight="1">
      <c r="A32" s="20" t="s">
        <v>62</v>
      </c>
      <c r="B32" s="606" t="s">
        <v>63</v>
      </c>
      <c r="C32" s="40" t="s">
        <v>64</v>
      </c>
      <c r="D32" s="40"/>
      <c r="E32" s="40"/>
      <c r="F32" s="23"/>
      <c r="G32" s="24"/>
      <c r="H32" s="23"/>
      <c r="I32" s="25">
        <f t="shared" si="0"/>
        <v>0</v>
      </c>
      <c r="J32" s="26"/>
      <c r="K32" s="23"/>
      <c r="L32" s="27">
        <f t="shared" si="5"/>
        <v>0</v>
      </c>
      <c r="M32" s="23"/>
      <c r="N32" s="23"/>
      <c r="O32" s="25">
        <f t="shared" si="1"/>
        <v>0</v>
      </c>
      <c r="P32" s="23"/>
      <c r="Q32" s="27">
        <f t="shared" si="2"/>
        <v>0</v>
      </c>
      <c r="R32" s="23"/>
      <c r="S32" s="23"/>
      <c r="T32" s="23"/>
      <c r="U32" s="25">
        <f t="shared" si="3"/>
        <v>0</v>
      </c>
      <c r="V32" s="23"/>
      <c r="W32" s="27">
        <f t="shared" si="4"/>
        <v>0</v>
      </c>
      <c r="X32" s="30">
        <v>1</v>
      </c>
      <c r="Y32" s="30">
        <v>1</v>
      </c>
      <c r="Z32" s="31"/>
    </row>
    <row r="33" spans="1:26" ht="12.75" customHeight="1">
      <c r="A33" s="20" t="s">
        <v>65</v>
      </c>
      <c r="B33" s="606"/>
      <c r="C33" s="607" t="s">
        <v>44</v>
      </c>
      <c r="D33" s="607"/>
      <c r="E33" s="607"/>
      <c r="F33" s="23"/>
      <c r="G33" s="24"/>
      <c r="H33" s="23"/>
      <c r="I33" s="25">
        <f t="shared" si="0"/>
        <v>0</v>
      </c>
      <c r="J33" s="26"/>
      <c r="K33" s="23"/>
      <c r="L33" s="27">
        <f t="shared" si="5"/>
        <v>0</v>
      </c>
      <c r="M33" s="23"/>
      <c r="N33" s="23"/>
      <c r="O33" s="25">
        <f t="shared" si="1"/>
        <v>0</v>
      </c>
      <c r="P33" s="23"/>
      <c r="Q33" s="27">
        <f t="shared" si="2"/>
        <v>0</v>
      </c>
      <c r="R33" s="23"/>
      <c r="S33" s="23"/>
      <c r="T33" s="23"/>
      <c r="U33" s="25">
        <f t="shared" si="3"/>
        <v>0</v>
      </c>
      <c r="V33" s="23"/>
      <c r="W33" s="27">
        <f t="shared" si="4"/>
        <v>0</v>
      </c>
      <c r="X33" s="30"/>
      <c r="Y33" s="30"/>
      <c r="Z33" s="31"/>
    </row>
    <row r="34" spans="1:26" ht="12.75" customHeight="1">
      <c r="A34" s="20" t="s">
        <v>66</v>
      </c>
      <c r="B34" s="606"/>
      <c r="C34" s="607" t="s">
        <v>46</v>
      </c>
      <c r="D34" s="607"/>
      <c r="E34" s="607"/>
      <c r="F34" s="23"/>
      <c r="G34" s="24"/>
      <c r="H34" s="23"/>
      <c r="I34" s="25">
        <f t="shared" si="0"/>
        <v>0</v>
      </c>
      <c r="J34" s="26"/>
      <c r="K34" s="23"/>
      <c r="L34" s="27">
        <f t="shared" si="5"/>
        <v>0</v>
      </c>
      <c r="M34" s="23"/>
      <c r="N34" s="23"/>
      <c r="O34" s="25">
        <f t="shared" si="1"/>
        <v>0</v>
      </c>
      <c r="P34" s="23"/>
      <c r="Q34" s="27">
        <f t="shared" si="2"/>
        <v>0</v>
      </c>
      <c r="R34" s="23"/>
      <c r="S34" s="23"/>
      <c r="T34" s="23"/>
      <c r="U34" s="25">
        <f t="shared" si="3"/>
        <v>0</v>
      </c>
      <c r="V34" s="23"/>
      <c r="W34" s="27">
        <f t="shared" si="4"/>
        <v>0</v>
      </c>
      <c r="X34" s="30"/>
      <c r="Y34" s="30"/>
      <c r="Z34" s="31"/>
    </row>
    <row r="35" spans="1:26" ht="16.5" customHeight="1">
      <c r="A35" s="20" t="s">
        <v>67</v>
      </c>
      <c r="B35" s="606"/>
      <c r="C35" s="607" t="s">
        <v>48</v>
      </c>
      <c r="D35" s="607"/>
      <c r="E35" s="607"/>
      <c r="F35" s="23"/>
      <c r="G35" s="24"/>
      <c r="H35" s="23"/>
      <c r="I35" s="25">
        <f t="shared" si="0"/>
        <v>0</v>
      </c>
      <c r="J35" s="26"/>
      <c r="K35" s="23"/>
      <c r="L35" s="27">
        <f t="shared" si="5"/>
        <v>0</v>
      </c>
      <c r="M35" s="23"/>
      <c r="N35" s="23"/>
      <c r="O35" s="25">
        <f t="shared" si="1"/>
        <v>0</v>
      </c>
      <c r="P35" s="23"/>
      <c r="Q35" s="27">
        <f t="shared" si="2"/>
        <v>0</v>
      </c>
      <c r="R35" s="23"/>
      <c r="S35" s="23"/>
      <c r="T35" s="23"/>
      <c r="U35" s="25">
        <f t="shared" si="3"/>
        <v>0</v>
      </c>
      <c r="V35" s="23"/>
      <c r="W35" s="27">
        <f t="shared" si="4"/>
        <v>0</v>
      </c>
      <c r="X35" s="30"/>
      <c r="Y35" s="30"/>
      <c r="Z35" s="31"/>
    </row>
    <row r="36" spans="1:26" ht="15.75" customHeight="1">
      <c r="A36" s="608" t="s">
        <v>68</v>
      </c>
      <c r="B36" s="608"/>
      <c r="C36" s="608"/>
      <c r="D36" s="608"/>
      <c r="E36" s="608"/>
      <c r="F36" s="41">
        <f aca="true" t="shared" si="6" ref="F36:Z36">SUM(F7:F35)</f>
        <v>8</v>
      </c>
      <c r="G36" s="41">
        <f t="shared" si="6"/>
        <v>6</v>
      </c>
      <c r="H36" s="41">
        <f t="shared" si="6"/>
        <v>25</v>
      </c>
      <c r="I36" s="41">
        <f t="shared" si="6"/>
        <v>39</v>
      </c>
      <c r="J36" s="41">
        <f t="shared" si="6"/>
        <v>0</v>
      </c>
      <c r="K36" s="41">
        <f t="shared" si="6"/>
        <v>42</v>
      </c>
      <c r="L36" s="42">
        <f t="shared" si="6"/>
        <v>-3</v>
      </c>
      <c r="M36" s="41">
        <f t="shared" si="6"/>
        <v>78</v>
      </c>
      <c r="N36" s="41">
        <f t="shared" si="6"/>
        <v>8</v>
      </c>
      <c r="O36" s="41">
        <f t="shared" si="6"/>
        <v>86</v>
      </c>
      <c r="P36" s="41">
        <f t="shared" si="6"/>
        <v>84</v>
      </c>
      <c r="Q36" s="42">
        <f t="shared" si="6"/>
        <v>2</v>
      </c>
      <c r="R36" s="41">
        <f t="shared" si="6"/>
        <v>0</v>
      </c>
      <c r="S36" s="41">
        <f t="shared" si="6"/>
        <v>0</v>
      </c>
      <c r="T36" s="41">
        <f t="shared" si="6"/>
        <v>1</v>
      </c>
      <c r="U36" s="41">
        <f t="shared" si="6"/>
        <v>1</v>
      </c>
      <c r="V36" s="41">
        <f t="shared" si="6"/>
        <v>1</v>
      </c>
      <c r="W36" s="42">
        <f t="shared" si="6"/>
        <v>0</v>
      </c>
      <c r="X36" s="41">
        <f t="shared" si="6"/>
        <v>1</v>
      </c>
      <c r="Y36" s="41">
        <f t="shared" si="6"/>
        <v>1</v>
      </c>
      <c r="Z36" s="41">
        <f t="shared" si="6"/>
        <v>0</v>
      </c>
    </row>
    <row r="37" spans="1:26" ht="10.5" customHeight="1">
      <c r="A37" s="43" t="s">
        <v>69</v>
      </c>
      <c r="X37" s="44"/>
      <c r="Y37" s="44"/>
      <c r="Z37" s="45"/>
    </row>
    <row r="38" spans="1:12" ht="10.5">
      <c r="A38" s="44" t="s">
        <v>70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24" ht="12.75">
      <c r="A39" s="44"/>
      <c r="B39" s="44"/>
      <c r="C39" s="46"/>
      <c r="D39" s="46"/>
      <c r="E39" s="46"/>
      <c r="F39" s="47"/>
      <c r="G39" s="47"/>
      <c r="H39" s="47"/>
      <c r="I39" s="48"/>
      <c r="J39" s="48"/>
      <c r="K39" s="47"/>
      <c r="L39" s="47"/>
      <c r="X39" s="49"/>
    </row>
    <row r="40" ht="10.5">
      <c r="B40" s="15" t="s">
        <v>131</v>
      </c>
    </row>
  </sheetData>
  <sheetProtection formatCells="0" formatColumns="0" formatRows="0" insertColumns="0" insertRows="0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5:E15"/>
    <mergeCell ref="B16:E16"/>
    <mergeCell ref="B18:B24"/>
    <mergeCell ref="C18:E18"/>
    <mergeCell ref="C19:E19"/>
    <mergeCell ref="C20:E20"/>
    <mergeCell ref="C21:E21"/>
    <mergeCell ref="C22:E22"/>
    <mergeCell ref="C23:E23"/>
    <mergeCell ref="C24:E24"/>
    <mergeCell ref="B17:E17"/>
    <mergeCell ref="R5:W5"/>
    <mergeCell ref="B7:E7"/>
    <mergeCell ref="B8:E8"/>
    <mergeCell ref="B9:E9"/>
    <mergeCell ref="B10:E10"/>
    <mergeCell ref="B11:E11"/>
    <mergeCell ref="B12:E12"/>
    <mergeCell ref="B13:E13"/>
    <mergeCell ref="B14:E14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23.140625" style="51" customWidth="1"/>
    <col min="2" max="2" width="6.57421875" style="51" bestFit="1" customWidth="1"/>
    <col min="3" max="3" width="6.57421875" style="51" customWidth="1"/>
    <col min="4" max="4" width="6.7109375" style="51" customWidth="1"/>
    <col min="5" max="5" width="6.28125" style="51" bestFit="1" customWidth="1"/>
    <col min="6" max="6" width="8.28125" style="51" customWidth="1"/>
    <col min="7" max="7" width="6.28125" style="51" bestFit="1" customWidth="1"/>
    <col min="8" max="8" width="8.00390625" style="51" customWidth="1"/>
    <col min="9" max="9" width="7.57421875" style="51" customWidth="1"/>
    <col min="10" max="10" width="7.57421875" style="51" bestFit="1" customWidth="1"/>
    <col min="11" max="11" width="7.7109375" style="51" customWidth="1"/>
    <col min="12" max="12" width="7.00390625" style="51" customWidth="1"/>
    <col min="13" max="13" width="6.421875" style="51" customWidth="1"/>
    <col min="14" max="14" width="7.00390625" style="51" customWidth="1"/>
    <col min="15" max="15" width="8.00390625" style="51" customWidth="1"/>
    <col min="16" max="16" width="7.8515625" style="51" customWidth="1"/>
    <col min="17" max="16384" width="9.140625" style="51" customWidth="1"/>
  </cols>
  <sheetData>
    <row r="1" spans="1:13" ht="16.5" customHeight="1">
      <c r="A1" s="50" t="s">
        <v>71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 customHeight="1">
      <c r="A2" s="4" t="s">
        <v>72</v>
      </c>
      <c r="D2" s="6" t="s">
        <v>132</v>
      </c>
      <c r="E2" s="6"/>
      <c r="F2" s="6"/>
      <c r="G2" s="6"/>
      <c r="J2" s="52"/>
      <c r="K2" s="52"/>
      <c r="M2" s="16"/>
    </row>
    <row r="3" spans="1:16" ht="16.5" customHeight="1">
      <c r="A3" s="53"/>
      <c r="B3" s="53"/>
      <c r="C3" s="53"/>
      <c r="D3" s="53"/>
      <c r="E3" s="53"/>
      <c r="F3" s="53"/>
      <c r="J3" s="54"/>
      <c r="K3" s="54"/>
      <c r="L3" s="54"/>
      <c r="P3" s="16" t="s">
        <v>73</v>
      </c>
    </row>
    <row r="4" spans="1:16" ht="18.75" customHeight="1">
      <c r="A4" s="612" t="s">
        <v>74</v>
      </c>
      <c r="B4" s="595" t="s">
        <v>5</v>
      </c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4" t="s">
        <v>6</v>
      </c>
      <c r="O4" s="594"/>
      <c r="P4" s="594"/>
    </row>
    <row r="5" spans="1:16" ht="22.5" customHeight="1">
      <c r="A5" s="612"/>
      <c r="B5" s="613" t="s">
        <v>75</v>
      </c>
      <c r="C5" s="613"/>
      <c r="D5" s="613"/>
      <c r="E5" s="613"/>
      <c r="F5" s="611" t="s">
        <v>9</v>
      </c>
      <c r="G5" s="613" t="s">
        <v>10</v>
      </c>
      <c r="H5" s="611" t="s">
        <v>76</v>
      </c>
      <c r="I5" s="611" t="s">
        <v>77</v>
      </c>
      <c r="J5" s="611" t="s">
        <v>9</v>
      </c>
      <c r="K5" s="611"/>
      <c r="L5" s="611" t="s">
        <v>78</v>
      </c>
      <c r="M5" s="611" t="s">
        <v>79</v>
      </c>
      <c r="N5" s="594"/>
      <c r="O5" s="594"/>
      <c r="P5" s="594"/>
    </row>
    <row r="6" spans="1:16" ht="56.25">
      <c r="A6" s="612"/>
      <c r="B6" s="55" t="s">
        <v>75</v>
      </c>
      <c r="C6" s="55" t="s">
        <v>14</v>
      </c>
      <c r="D6" s="55" t="s">
        <v>15</v>
      </c>
      <c r="E6" s="55" t="s">
        <v>16</v>
      </c>
      <c r="F6" s="611"/>
      <c r="G6" s="613"/>
      <c r="H6" s="611"/>
      <c r="I6" s="611"/>
      <c r="J6" s="55" t="s">
        <v>76</v>
      </c>
      <c r="K6" s="55" t="s">
        <v>77</v>
      </c>
      <c r="L6" s="611"/>
      <c r="M6" s="611"/>
      <c r="N6" s="55" t="s">
        <v>75</v>
      </c>
      <c r="O6" s="55" t="s">
        <v>76</v>
      </c>
      <c r="P6" s="55" t="s">
        <v>77</v>
      </c>
    </row>
    <row r="7" spans="1:16" ht="30" customHeight="1">
      <c r="A7" s="56" t="s">
        <v>80</v>
      </c>
      <c r="B7" s="57">
        <v>3</v>
      </c>
      <c r="C7" s="58"/>
      <c r="D7" s="57">
        <v>1</v>
      </c>
      <c r="E7" s="59">
        <f>SUM(B7:D7)</f>
        <v>4</v>
      </c>
      <c r="F7" s="57">
        <v>4</v>
      </c>
      <c r="G7" s="60">
        <f>E7-F7</f>
        <v>0</v>
      </c>
      <c r="H7" s="57">
        <v>5</v>
      </c>
      <c r="I7" s="57"/>
      <c r="J7" s="61">
        <v>5</v>
      </c>
      <c r="K7" s="61"/>
      <c r="L7" s="62">
        <f>H7-J7</f>
        <v>0</v>
      </c>
      <c r="M7" s="62">
        <f>I7-K7</f>
        <v>0</v>
      </c>
      <c r="N7" s="57"/>
      <c r="O7" s="57"/>
      <c r="P7" s="63"/>
    </row>
    <row r="8" spans="1:16" ht="15">
      <c r="A8" s="64" t="s">
        <v>81</v>
      </c>
      <c r="B8" s="57"/>
      <c r="C8" s="58"/>
      <c r="D8" s="57"/>
      <c r="E8" s="59">
        <f aca="true" t="shared" si="0" ref="E8:E15">SUM(B8:D8)</f>
        <v>0</v>
      </c>
      <c r="F8" s="57">
        <v>1</v>
      </c>
      <c r="G8" s="60">
        <f aca="true" t="shared" si="1" ref="G8:G14">E8-F8</f>
        <v>-1</v>
      </c>
      <c r="H8" s="57"/>
      <c r="I8" s="57"/>
      <c r="J8" s="61"/>
      <c r="K8" s="61">
        <v>1</v>
      </c>
      <c r="L8" s="62">
        <f aca="true" t="shared" si="2" ref="L8:L14">H8-J8</f>
        <v>0</v>
      </c>
      <c r="M8" s="62">
        <v>0</v>
      </c>
      <c r="N8" s="57"/>
      <c r="O8" s="57"/>
      <c r="P8" s="63"/>
    </row>
    <row r="9" spans="1:16" ht="15">
      <c r="A9" s="64" t="s">
        <v>82</v>
      </c>
      <c r="B9" s="57">
        <v>1</v>
      </c>
      <c r="C9" s="58"/>
      <c r="D9" s="57"/>
      <c r="E9" s="59">
        <f t="shared" si="0"/>
        <v>1</v>
      </c>
      <c r="F9" s="57">
        <v>3</v>
      </c>
      <c r="G9" s="60">
        <f t="shared" si="1"/>
        <v>-2</v>
      </c>
      <c r="H9" s="57">
        <v>1</v>
      </c>
      <c r="I9" s="57"/>
      <c r="J9" s="61">
        <v>3</v>
      </c>
      <c r="K9" s="61"/>
      <c r="L9" s="62">
        <f t="shared" si="2"/>
        <v>-2</v>
      </c>
      <c r="M9" s="62">
        <v>0</v>
      </c>
      <c r="N9" s="57"/>
      <c r="O9" s="57"/>
      <c r="P9" s="63"/>
    </row>
    <row r="10" spans="1:16" ht="15">
      <c r="A10" s="64" t="s">
        <v>83</v>
      </c>
      <c r="B10" s="57"/>
      <c r="C10" s="58"/>
      <c r="D10" s="57"/>
      <c r="E10" s="59">
        <f t="shared" si="0"/>
        <v>0</v>
      </c>
      <c r="F10" s="57"/>
      <c r="G10" s="60">
        <f t="shared" si="1"/>
        <v>0</v>
      </c>
      <c r="H10" s="57"/>
      <c r="I10" s="57"/>
      <c r="J10" s="61"/>
      <c r="K10" s="61"/>
      <c r="L10" s="62">
        <f t="shared" si="2"/>
        <v>0</v>
      </c>
      <c r="M10" s="62">
        <v>0</v>
      </c>
      <c r="N10" s="57"/>
      <c r="O10" s="57"/>
      <c r="P10" s="63"/>
    </row>
    <row r="11" spans="1:16" ht="25.5">
      <c r="A11" s="64" t="s">
        <v>84</v>
      </c>
      <c r="B11" s="57"/>
      <c r="C11" s="58"/>
      <c r="D11" s="57"/>
      <c r="E11" s="59">
        <f t="shared" si="0"/>
        <v>0</v>
      </c>
      <c r="F11" s="57"/>
      <c r="G11" s="60">
        <f t="shared" si="1"/>
        <v>0</v>
      </c>
      <c r="H11" s="57"/>
      <c r="I11" s="57"/>
      <c r="J11" s="61"/>
      <c r="K11" s="61"/>
      <c r="L11" s="62">
        <f t="shared" si="2"/>
        <v>0</v>
      </c>
      <c r="M11" s="62">
        <v>0</v>
      </c>
      <c r="N11" s="57"/>
      <c r="O11" s="57"/>
      <c r="P11" s="63"/>
    </row>
    <row r="12" spans="1:16" ht="25.5">
      <c r="A12" s="64" t="s">
        <v>85</v>
      </c>
      <c r="B12" s="57"/>
      <c r="C12" s="58"/>
      <c r="D12" s="57"/>
      <c r="E12" s="59">
        <f t="shared" si="0"/>
        <v>0</v>
      </c>
      <c r="F12" s="57"/>
      <c r="G12" s="60">
        <f t="shared" si="1"/>
        <v>0</v>
      </c>
      <c r="H12" s="57"/>
      <c r="I12" s="57"/>
      <c r="J12" s="61"/>
      <c r="K12" s="61"/>
      <c r="L12" s="62">
        <f t="shared" si="2"/>
        <v>0</v>
      </c>
      <c r="M12" s="62">
        <v>0</v>
      </c>
      <c r="N12" s="57"/>
      <c r="O12" s="57"/>
      <c r="P12" s="63"/>
    </row>
    <row r="13" spans="1:16" ht="15">
      <c r="A13" s="64" t="s">
        <v>86</v>
      </c>
      <c r="B13" s="57"/>
      <c r="C13" s="58"/>
      <c r="D13" s="57"/>
      <c r="E13" s="59">
        <f t="shared" si="0"/>
        <v>0</v>
      </c>
      <c r="F13" s="57"/>
      <c r="G13" s="60">
        <f t="shared" si="1"/>
        <v>0</v>
      </c>
      <c r="H13" s="57"/>
      <c r="I13" s="57"/>
      <c r="J13" s="61"/>
      <c r="K13" s="61"/>
      <c r="L13" s="62">
        <f t="shared" si="2"/>
        <v>0</v>
      </c>
      <c r="M13" s="62">
        <v>0</v>
      </c>
      <c r="N13" s="57"/>
      <c r="O13" s="57"/>
      <c r="P13" s="63"/>
    </row>
    <row r="14" spans="1:16" ht="15">
      <c r="A14" s="65" t="s">
        <v>36</v>
      </c>
      <c r="B14" s="57"/>
      <c r="C14" s="58"/>
      <c r="D14" s="57"/>
      <c r="E14" s="59">
        <f t="shared" si="0"/>
        <v>0</v>
      </c>
      <c r="F14" s="57"/>
      <c r="G14" s="60">
        <f t="shared" si="1"/>
        <v>0</v>
      </c>
      <c r="H14" s="57"/>
      <c r="I14" s="57"/>
      <c r="J14" s="61"/>
      <c r="K14" s="61"/>
      <c r="L14" s="62">
        <f t="shared" si="2"/>
        <v>0</v>
      </c>
      <c r="M14" s="62">
        <v>0</v>
      </c>
      <c r="N14" s="57"/>
      <c r="O14" s="57"/>
      <c r="P14" s="63"/>
    </row>
    <row r="15" spans="1:16" ht="14.25">
      <c r="A15" s="66" t="s">
        <v>87</v>
      </c>
      <c r="B15" s="67">
        <f>SUM(B7:B14)</f>
        <v>4</v>
      </c>
      <c r="C15" s="67">
        <f>SUM(C7:C14)</f>
        <v>0</v>
      </c>
      <c r="D15" s="67">
        <f>SUM(D7:D14)</f>
        <v>1</v>
      </c>
      <c r="E15" s="68">
        <f t="shared" si="0"/>
        <v>5</v>
      </c>
      <c r="F15" s="67">
        <f aca="true" t="shared" si="3" ref="F15:P15">SUM(F7:F14)</f>
        <v>8</v>
      </c>
      <c r="G15" s="69">
        <f t="shared" si="3"/>
        <v>-3</v>
      </c>
      <c r="H15" s="67">
        <f t="shared" si="3"/>
        <v>6</v>
      </c>
      <c r="I15" s="67">
        <f t="shared" si="3"/>
        <v>0</v>
      </c>
      <c r="J15" s="67">
        <f t="shared" si="3"/>
        <v>8</v>
      </c>
      <c r="K15" s="67">
        <f t="shared" si="3"/>
        <v>1</v>
      </c>
      <c r="L15" s="70">
        <f t="shared" si="3"/>
        <v>-2</v>
      </c>
      <c r="M15" s="70">
        <f t="shared" si="3"/>
        <v>0</v>
      </c>
      <c r="N15" s="67">
        <f t="shared" si="3"/>
        <v>0</v>
      </c>
      <c r="O15" s="67">
        <f t="shared" si="3"/>
        <v>0</v>
      </c>
      <c r="P15" s="67">
        <f t="shared" si="3"/>
        <v>0</v>
      </c>
    </row>
  </sheetData>
  <sheetProtection formatCells="0" formatColumns="0" formatRows="0" insertColumns="0" insertRows="0"/>
  <mergeCells count="11"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  <mergeCell ref="J5:K5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zoomScalePageLayoutView="0" workbookViewId="0" topLeftCell="A1">
      <selection activeCell="E24" sqref="E24"/>
    </sheetView>
  </sheetViews>
  <sheetFormatPr defaultColWidth="9.140625" defaultRowHeight="12.75"/>
  <cols>
    <col min="1" max="1" width="28.421875" style="76" customWidth="1"/>
    <col min="2" max="2" width="9.28125" style="76" customWidth="1"/>
    <col min="3" max="3" width="7.7109375" style="76" customWidth="1"/>
    <col min="4" max="4" width="5.421875" style="76" bestFit="1" customWidth="1"/>
    <col min="5" max="5" width="5.57421875" style="76" customWidth="1"/>
    <col min="6" max="6" width="7.421875" style="76" customWidth="1"/>
    <col min="7" max="7" width="5.00390625" style="76" customWidth="1"/>
    <col min="8" max="8" width="5.421875" style="76" customWidth="1"/>
    <col min="9" max="9" width="7.00390625" style="76" bestFit="1" customWidth="1"/>
    <col min="10" max="10" width="5.421875" style="76" customWidth="1"/>
    <col min="11" max="11" width="5.421875" style="76" bestFit="1" customWidth="1"/>
    <col min="12" max="12" width="7.421875" style="76" customWidth="1"/>
    <col min="13" max="13" width="4.57421875" style="77" customWidth="1"/>
    <col min="14" max="14" width="5.421875" style="51" customWidth="1"/>
    <col min="15" max="16384" width="9.140625" style="51" customWidth="1"/>
  </cols>
  <sheetData>
    <row r="1" spans="1:14" s="74" customFormat="1" ht="15">
      <c r="A1" s="71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3" ht="18" customHeight="1">
      <c r="A2" s="4" t="s">
        <v>1</v>
      </c>
      <c r="B2" s="6" t="s">
        <v>133</v>
      </c>
      <c r="C2" s="6"/>
      <c r="D2" s="6"/>
      <c r="E2" s="6"/>
      <c r="F2" s="6"/>
      <c r="G2" s="6"/>
      <c r="H2" s="75"/>
      <c r="I2" s="75"/>
      <c r="J2" s="75"/>
      <c r="K2" s="75"/>
      <c r="L2" s="75"/>
      <c r="M2" s="75"/>
    </row>
    <row r="3" ht="13.5" customHeight="1">
      <c r="N3" s="16" t="s">
        <v>89</v>
      </c>
    </row>
    <row r="4" spans="1:14" ht="12.75" customHeight="1">
      <c r="A4" s="615" t="s">
        <v>90</v>
      </c>
      <c r="B4" s="615" t="s">
        <v>91</v>
      </c>
      <c r="C4" s="615" t="s">
        <v>92</v>
      </c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</row>
    <row r="5" spans="1:14" ht="12.75" customHeight="1">
      <c r="A5" s="615"/>
      <c r="B5" s="615"/>
      <c r="C5" s="615" t="s">
        <v>93</v>
      </c>
      <c r="D5" s="615"/>
      <c r="E5" s="615"/>
      <c r="F5" s="615"/>
      <c r="G5" s="615"/>
      <c r="H5" s="615"/>
      <c r="I5" s="615" t="s">
        <v>94</v>
      </c>
      <c r="J5" s="615"/>
      <c r="K5" s="615"/>
      <c r="L5" s="615"/>
      <c r="M5" s="615"/>
      <c r="N5" s="615"/>
    </row>
    <row r="6" spans="1:14" ht="52.5">
      <c r="A6" s="615"/>
      <c r="B6" s="615"/>
      <c r="C6" s="21" t="s">
        <v>95</v>
      </c>
      <c r="D6" s="21" t="s">
        <v>9</v>
      </c>
      <c r="E6" s="21" t="s">
        <v>10</v>
      </c>
      <c r="F6" s="21" t="s">
        <v>96</v>
      </c>
      <c r="G6" s="21" t="s">
        <v>9</v>
      </c>
      <c r="H6" s="21" t="s">
        <v>19</v>
      </c>
      <c r="I6" s="21" t="s">
        <v>97</v>
      </c>
      <c r="J6" s="21" t="s">
        <v>9</v>
      </c>
      <c r="K6" s="21" t="s">
        <v>19</v>
      </c>
      <c r="L6" s="21" t="s">
        <v>98</v>
      </c>
      <c r="M6" s="21" t="s">
        <v>9</v>
      </c>
      <c r="N6" s="21" t="s">
        <v>19</v>
      </c>
    </row>
    <row r="7" spans="1:14" ht="12.75">
      <c r="A7" s="78" t="s">
        <v>136</v>
      </c>
      <c r="B7" s="78"/>
      <c r="C7" s="79">
        <v>1</v>
      </c>
      <c r="D7" s="80"/>
      <c r="E7" s="81">
        <f aca="true" t="shared" si="0" ref="E7:E27">C7-D7</f>
        <v>1</v>
      </c>
      <c r="F7" s="79"/>
      <c r="G7" s="80"/>
      <c r="H7" s="81">
        <f aca="true" t="shared" si="1" ref="H7:H27">F7-G7</f>
        <v>0</v>
      </c>
      <c r="I7" s="82"/>
      <c r="J7" s="80"/>
      <c r="K7" s="81">
        <f aca="true" t="shared" si="2" ref="K7:K27">I7-J7</f>
        <v>0</v>
      </c>
      <c r="L7" s="82"/>
      <c r="M7" s="80"/>
      <c r="N7" s="81">
        <f aca="true" t="shared" si="3" ref="N7:N27">L7-M7</f>
        <v>0</v>
      </c>
    </row>
    <row r="8" spans="1:14" ht="12.75">
      <c r="A8" s="78"/>
      <c r="B8" s="78"/>
      <c r="C8" s="79"/>
      <c r="D8" s="80"/>
      <c r="E8" s="81">
        <f t="shared" si="0"/>
        <v>0</v>
      </c>
      <c r="F8" s="79"/>
      <c r="G8" s="80"/>
      <c r="H8" s="81">
        <f t="shared" si="1"/>
        <v>0</v>
      </c>
      <c r="I8" s="82"/>
      <c r="J8" s="80"/>
      <c r="K8" s="81">
        <f t="shared" si="2"/>
        <v>0</v>
      </c>
      <c r="L8" s="82"/>
      <c r="M8" s="80"/>
      <c r="N8" s="81">
        <f t="shared" si="3"/>
        <v>0</v>
      </c>
    </row>
    <row r="9" spans="1:14" ht="12.75">
      <c r="A9" s="78"/>
      <c r="B9" s="78"/>
      <c r="C9" s="79"/>
      <c r="D9" s="80"/>
      <c r="E9" s="81">
        <f t="shared" si="0"/>
        <v>0</v>
      </c>
      <c r="F9" s="79"/>
      <c r="G9" s="80"/>
      <c r="H9" s="81">
        <f t="shared" si="1"/>
        <v>0</v>
      </c>
      <c r="I9" s="82"/>
      <c r="J9" s="80"/>
      <c r="K9" s="81">
        <f t="shared" si="2"/>
        <v>0</v>
      </c>
      <c r="L9" s="82"/>
      <c r="M9" s="80"/>
      <c r="N9" s="81">
        <f t="shared" si="3"/>
        <v>0</v>
      </c>
    </row>
    <row r="10" spans="1:14" ht="12.75">
      <c r="A10" s="78"/>
      <c r="B10" s="78"/>
      <c r="C10" s="79"/>
      <c r="D10" s="80"/>
      <c r="E10" s="81">
        <f t="shared" si="0"/>
        <v>0</v>
      </c>
      <c r="F10" s="79"/>
      <c r="G10" s="80"/>
      <c r="H10" s="81">
        <f t="shared" si="1"/>
        <v>0</v>
      </c>
      <c r="I10" s="82"/>
      <c r="J10" s="80"/>
      <c r="K10" s="81">
        <f t="shared" si="2"/>
        <v>0</v>
      </c>
      <c r="L10" s="82"/>
      <c r="M10" s="80"/>
      <c r="N10" s="81">
        <f t="shared" si="3"/>
        <v>0</v>
      </c>
    </row>
    <row r="11" spans="1:14" ht="12.75">
      <c r="A11" s="78"/>
      <c r="B11" s="78"/>
      <c r="C11" s="79"/>
      <c r="D11" s="80"/>
      <c r="E11" s="81">
        <f t="shared" si="0"/>
        <v>0</v>
      </c>
      <c r="F11" s="79"/>
      <c r="G11" s="80"/>
      <c r="H11" s="81">
        <f t="shared" si="1"/>
        <v>0</v>
      </c>
      <c r="I11" s="82"/>
      <c r="J11" s="80"/>
      <c r="K11" s="81">
        <f t="shared" si="2"/>
        <v>0</v>
      </c>
      <c r="L11" s="82"/>
      <c r="M11" s="80"/>
      <c r="N11" s="81">
        <f t="shared" si="3"/>
        <v>0</v>
      </c>
    </row>
    <row r="12" spans="1:14" ht="12.75">
      <c r="A12" s="78"/>
      <c r="B12" s="78"/>
      <c r="C12" s="79"/>
      <c r="D12" s="80"/>
      <c r="E12" s="81">
        <f t="shared" si="0"/>
        <v>0</v>
      </c>
      <c r="F12" s="79"/>
      <c r="G12" s="80"/>
      <c r="H12" s="81">
        <f t="shared" si="1"/>
        <v>0</v>
      </c>
      <c r="I12" s="82"/>
      <c r="J12" s="80"/>
      <c r="K12" s="81">
        <f t="shared" si="2"/>
        <v>0</v>
      </c>
      <c r="L12" s="82"/>
      <c r="M12" s="80"/>
      <c r="N12" s="81">
        <f t="shared" si="3"/>
        <v>0</v>
      </c>
    </row>
    <row r="13" spans="1:14" ht="12.75">
      <c r="A13" s="78"/>
      <c r="B13" s="78"/>
      <c r="C13" s="79"/>
      <c r="D13" s="80"/>
      <c r="E13" s="81">
        <f t="shared" si="0"/>
        <v>0</v>
      </c>
      <c r="F13" s="79"/>
      <c r="G13" s="80"/>
      <c r="H13" s="81">
        <f t="shared" si="1"/>
        <v>0</v>
      </c>
      <c r="I13" s="82"/>
      <c r="J13" s="80"/>
      <c r="K13" s="81">
        <f t="shared" si="2"/>
        <v>0</v>
      </c>
      <c r="L13" s="82"/>
      <c r="M13" s="80"/>
      <c r="N13" s="81">
        <f t="shared" si="3"/>
        <v>0</v>
      </c>
    </row>
    <row r="14" spans="1:14" ht="12.75">
      <c r="A14" s="78"/>
      <c r="B14" s="78"/>
      <c r="C14" s="79"/>
      <c r="D14" s="80"/>
      <c r="E14" s="81">
        <f t="shared" si="0"/>
        <v>0</v>
      </c>
      <c r="F14" s="79"/>
      <c r="G14" s="80"/>
      <c r="H14" s="81">
        <f t="shared" si="1"/>
        <v>0</v>
      </c>
      <c r="I14" s="82"/>
      <c r="J14" s="80"/>
      <c r="K14" s="81">
        <f t="shared" si="2"/>
        <v>0</v>
      </c>
      <c r="L14" s="82"/>
      <c r="M14" s="80"/>
      <c r="N14" s="81">
        <f t="shared" si="3"/>
        <v>0</v>
      </c>
    </row>
    <row r="15" spans="1:14" ht="12.75">
      <c r="A15" s="78"/>
      <c r="B15" s="78"/>
      <c r="C15" s="79"/>
      <c r="D15" s="80"/>
      <c r="E15" s="81">
        <f t="shared" si="0"/>
        <v>0</v>
      </c>
      <c r="F15" s="79"/>
      <c r="G15" s="80"/>
      <c r="H15" s="81">
        <f t="shared" si="1"/>
        <v>0</v>
      </c>
      <c r="I15" s="82"/>
      <c r="J15" s="80"/>
      <c r="K15" s="81">
        <f t="shared" si="2"/>
        <v>0</v>
      </c>
      <c r="L15" s="82"/>
      <c r="M15" s="80"/>
      <c r="N15" s="81">
        <f t="shared" si="3"/>
        <v>0</v>
      </c>
    </row>
    <row r="16" spans="1:14" ht="12.75">
      <c r="A16" s="78"/>
      <c r="B16" s="78"/>
      <c r="C16" s="79"/>
      <c r="D16" s="80"/>
      <c r="E16" s="81">
        <f t="shared" si="0"/>
        <v>0</v>
      </c>
      <c r="F16" s="79"/>
      <c r="G16" s="80"/>
      <c r="H16" s="81">
        <f t="shared" si="1"/>
        <v>0</v>
      </c>
      <c r="I16" s="82"/>
      <c r="J16" s="80"/>
      <c r="K16" s="81">
        <f t="shared" si="2"/>
        <v>0</v>
      </c>
      <c r="L16" s="82"/>
      <c r="M16" s="80"/>
      <c r="N16" s="81">
        <f t="shared" si="3"/>
        <v>0</v>
      </c>
    </row>
    <row r="17" spans="1:14" ht="12.75">
      <c r="A17" s="78"/>
      <c r="B17" s="78"/>
      <c r="C17" s="79"/>
      <c r="D17" s="80"/>
      <c r="E17" s="81">
        <f t="shared" si="0"/>
        <v>0</v>
      </c>
      <c r="F17" s="79"/>
      <c r="G17" s="80"/>
      <c r="H17" s="81">
        <f t="shared" si="1"/>
        <v>0</v>
      </c>
      <c r="I17" s="82"/>
      <c r="J17" s="80"/>
      <c r="K17" s="81">
        <f t="shared" si="2"/>
        <v>0</v>
      </c>
      <c r="L17" s="82"/>
      <c r="M17" s="80"/>
      <c r="N17" s="81">
        <f t="shared" si="3"/>
        <v>0</v>
      </c>
    </row>
    <row r="18" spans="1:14" ht="12.75">
      <c r="A18" s="78"/>
      <c r="B18" s="78"/>
      <c r="C18" s="79"/>
      <c r="D18" s="80"/>
      <c r="E18" s="81">
        <f t="shared" si="0"/>
        <v>0</v>
      </c>
      <c r="F18" s="79"/>
      <c r="G18" s="80"/>
      <c r="H18" s="81">
        <f t="shared" si="1"/>
        <v>0</v>
      </c>
      <c r="I18" s="82"/>
      <c r="J18" s="80"/>
      <c r="K18" s="81">
        <f t="shared" si="2"/>
        <v>0</v>
      </c>
      <c r="L18" s="82"/>
      <c r="M18" s="80"/>
      <c r="N18" s="81">
        <f t="shared" si="3"/>
        <v>0</v>
      </c>
    </row>
    <row r="19" spans="1:14" ht="12.75">
      <c r="A19" s="78"/>
      <c r="B19" s="78"/>
      <c r="C19" s="79"/>
      <c r="D19" s="80"/>
      <c r="E19" s="81">
        <f t="shared" si="0"/>
        <v>0</v>
      </c>
      <c r="F19" s="79"/>
      <c r="G19" s="80"/>
      <c r="H19" s="81">
        <f t="shared" si="1"/>
        <v>0</v>
      </c>
      <c r="I19" s="82"/>
      <c r="J19" s="80"/>
      <c r="K19" s="81">
        <f t="shared" si="2"/>
        <v>0</v>
      </c>
      <c r="L19" s="82"/>
      <c r="M19" s="80"/>
      <c r="N19" s="81">
        <f t="shared" si="3"/>
        <v>0</v>
      </c>
    </row>
    <row r="20" spans="1:14" ht="12.75">
      <c r="A20" s="78"/>
      <c r="B20" s="78"/>
      <c r="C20" s="79"/>
      <c r="D20" s="80"/>
      <c r="E20" s="81">
        <f t="shared" si="0"/>
        <v>0</v>
      </c>
      <c r="F20" s="79"/>
      <c r="G20" s="80"/>
      <c r="H20" s="81">
        <f t="shared" si="1"/>
        <v>0</v>
      </c>
      <c r="I20" s="82"/>
      <c r="J20" s="80"/>
      <c r="K20" s="81">
        <f t="shared" si="2"/>
        <v>0</v>
      </c>
      <c r="L20" s="82"/>
      <c r="M20" s="80"/>
      <c r="N20" s="81">
        <f t="shared" si="3"/>
        <v>0</v>
      </c>
    </row>
    <row r="21" spans="1:14" ht="12.75">
      <c r="A21" s="78"/>
      <c r="B21" s="78"/>
      <c r="C21" s="79"/>
      <c r="D21" s="80"/>
      <c r="E21" s="81">
        <f t="shared" si="0"/>
        <v>0</v>
      </c>
      <c r="F21" s="79"/>
      <c r="G21" s="80"/>
      <c r="H21" s="81">
        <f t="shared" si="1"/>
        <v>0</v>
      </c>
      <c r="I21" s="82"/>
      <c r="J21" s="80"/>
      <c r="K21" s="81">
        <f t="shared" si="2"/>
        <v>0</v>
      </c>
      <c r="L21" s="82"/>
      <c r="M21" s="80"/>
      <c r="N21" s="81">
        <f t="shared" si="3"/>
        <v>0</v>
      </c>
    </row>
    <row r="22" spans="1:14" ht="12.75">
      <c r="A22" s="78"/>
      <c r="B22" s="78"/>
      <c r="C22" s="79"/>
      <c r="D22" s="80"/>
      <c r="E22" s="81">
        <f t="shared" si="0"/>
        <v>0</v>
      </c>
      <c r="F22" s="79"/>
      <c r="G22" s="80"/>
      <c r="H22" s="81">
        <f t="shared" si="1"/>
        <v>0</v>
      </c>
      <c r="I22" s="82"/>
      <c r="J22" s="80"/>
      <c r="K22" s="81">
        <f t="shared" si="2"/>
        <v>0</v>
      </c>
      <c r="L22" s="82"/>
      <c r="M22" s="80"/>
      <c r="N22" s="81">
        <f t="shared" si="3"/>
        <v>0</v>
      </c>
    </row>
    <row r="23" spans="1:14" ht="12.75">
      <c r="A23" s="78"/>
      <c r="B23" s="78"/>
      <c r="C23" s="79"/>
      <c r="D23" s="80"/>
      <c r="E23" s="81">
        <f t="shared" si="0"/>
        <v>0</v>
      </c>
      <c r="F23" s="79"/>
      <c r="G23" s="80"/>
      <c r="H23" s="81">
        <f t="shared" si="1"/>
        <v>0</v>
      </c>
      <c r="I23" s="82"/>
      <c r="J23" s="80"/>
      <c r="K23" s="81">
        <f t="shared" si="2"/>
        <v>0</v>
      </c>
      <c r="L23" s="82"/>
      <c r="M23" s="80"/>
      <c r="N23" s="81">
        <f t="shared" si="3"/>
        <v>0</v>
      </c>
    </row>
    <row r="24" spans="1:14" ht="12.75">
      <c r="A24" s="78"/>
      <c r="B24" s="78"/>
      <c r="C24" s="79"/>
      <c r="D24" s="80"/>
      <c r="E24" s="81">
        <f t="shared" si="0"/>
        <v>0</v>
      </c>
      <c r="F24" s="79"/>
      <c r="G24" s="80"/>
      <c r="H24" s="81">
        <f t="shared" si="1"/>
        <v>0</v>
      </c>
      <c r="I24" s="82"/>
      <c r="J24" s="80"/>
      <c r="K24" s="81">
        <f t="shared" si="2"/>
        <v>0</v>
      </c>
      <c r="L24" s="82"/>
      <c r="M24" s="80"/>
      <c r="N24" s="81">
        <f t="shared" si="3"/>
        <v>0</v>
      </c>
    </row>
    <row r="25" spans="1:14" ht="12.75">
      <c r="A25" s="78"/>
      <c r="B25" s="78"/>
      <c r="C25" s="79"/>
      <c r="D25" s="80"/>
      <c r="E25" s="81">
        <f t="shared" si="0"/>
        <v>0</v>
      </c>
      <c r="F25" s="79"/>
      <c r="G25" s="80"/>
      <c r="H25" s="81">
        <f t="shared" si="1"/>
        <v>0</v>
      </c>
      <c r="I25" s="82"/>
      <c r="J25" s="80"/>
      <c r="K25" s="81">
        <f t="shared" si="2"/>
        <v>0</v>
      </c>
      <c r="L25" s="82"/>
      <c r="M25" s="80"/>
      <c r="N25" s="81">
        <f t="shared" si="3"/>
        <v>0</v>
      </c>
    </row>
    <row r="26" spans="1:14" ht="12.75">
      <c r="A26" s="78"/>
      <c r="B26" s="78"/>
      <c r="C26" s="79"/>
      <c r="D26" s="80"/>
      <c r="E26" s="81">
        <f t="shared" si="0"/>
        <v>0</v>
      </c>
      <c r="F26" s="79"/>
      <c r="G26" s="80"/>
      <c r="H26" s="81">
        <f t="shared" si="1"/>
        <v>0</v>
      </c>
      <c r="I26" s="82"/>
      <c r="J26" s="80"/>
      <c r="K26" s="81">
        <f t="shared" si="2"/>
        <v>0</v>
      </c>
      <c r="L26" s="82"/>
      <c r="M26" s="80"/>
      <c r="N26" s="81">
        <f t="shared" si="3"/>
        <v>0</v>
      </c>
    </row>
    <row r="27" spans="1:14" ht="12.75">
      <c r="A27" s="78"/>
      <c r="B27" s="78"/>
      <c r="C27" s="79"/>
      <c r="D27" s="80"/>
      <c r="E27" s="81">
        <f t="shared" si="0"/>
        <v>0</v>
      </c>
      <c r="F27" s="79"/>
      <c r="G27" s="80"/>
      <c r="H27" s="81">
        <f t="shared" si="1"/>
        <v>0</v>
      </c>
      <c r="I27" s="82"/>
      <c r="J27" s="80"/>
      <c r="K27" s="81">
        <f t="shared" si="2"/>
        <v>0</v>
      </c>
      <c r="L27" s="82"/>
      <c r="M27" s="80"/>
      <c r="N27" s="81">
        <f t="shared" si="3"/>
        <v>0</v>
      </c>
    </row>
    <row r="28" spans="1:14" ht="14.25">
      <c r="A28" s="83" t="s">
        <v>68</v>
      </c>
      <c r="B28" s="83"/>
      <c r="C28" s="84">
        <f aca="true" t="shared" si="4" ref="C28:N28">SUM(C7:C27)</f>
        <v>1</v>
      </c>
      <c r="D28" s="85">
        <f t="shared" si="4"/>
        <v>0</v>
      </c>
      <c r="E28" s="86">
        <f t="shared" si="4"/>
        <v>1</v>
      </c>
      <c r="F28" s="85">
        <f t="shared" si="4"/>
        <v>0</v>
      </c>
      <c r="G28" s="85">
        <f t="shared" si="4"/>
        <v>0</v>
      </c>
      <c r="H28" s="86">
        <f t="shared" si="4"/>
        <v>0</v>
      </c>
      <c r="I28" s="87">
        <f t="shared" si="4"/>
        <v>0</v>
      </c>
      <c r="J28" s="85">
        <f t="shared" si="4"/>
        <v>0</v>
      </c>
      <c r="K28" s="86">
        <f t="shared" si="4"/>
        <v>0</v>
      </c>
      <c r="L28" s="87">
        <f t="shared" si="4"/>
        <v>0</v>
      </c>
      <c r="M28" s="85">
        <f t="shared" si="4"/>
        <v>0</v>
      </c>
      <c r="N28" s="86">
        <f t="shared" si="4"/>
        <v>0</v>
      </c>
    </row>
    <row r="31" spans="11:14" ht="12.75">
      <c r="K31" s="614" t="s">
        <v>99</v>
      </c>
      <c r="L31" s="614"/>
      <c r="M31" s="614"/>
      <c r="N31" s="614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5.28125" style="2" customWidth="1"/>
    <col min="2" max="2" width="7.00390625" style="15" customWidth="1"/>
    <col min="3" max="3" width="7.8515625" style="15" customWidth="1"/>
    <col min="4" max="4" width="5.140625" style="15" customWidth="1"/>
    <col min="5" max="5" width="6.8515625" style="15" customWidth="1"/>
    <col min="6" max="6" width="6.8515625" style="92" customWidth="1"/>
    <col min="7" max="7" width="5.140625" style="15" customWidth="1"/>
    <col min="8" max="9" width="5.7109375" style="15" customWidth="1"/>
    <col min="10" max="10" width="6.00390625" style="15" customWidth="1"/>
    <col min="11" max="11" width="7.140625" style="2" bestFit="1" customWidth="1"/>
    <col min="12" max="12" width="6.7109375" style="2" bestFit="1" customWidth="1"/>
    <col min="13" max="13" width="9.421875" style="2" bestFit="1" customWidth="1"/>
    <col min="14" max="16384" width="9.140625" style="2" customWidth="1"/>
  </cols>
  <sheetData>
    <row r="1" spans="1:10" ht="14.25">
      <c r="A1" s="617" t="s">
        <v>100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 ht="15.75">
      <c r="A2" s="4" t="s">
        <v>1</v>
      </c>
      <c r="D2" s="6" t="s">
        <v>132</v>
      </c>
      <c r="E2" s="6"/>
      <c r="F2" s="6"/>
      <c r="G2" s="6"/>
      <c r="H2" s="6"/>
      <c r="I2" s="6"/>
      <c r="J2" s="88"/>
    </row>
    <row r="3" spans="2:10" ht="12.75">
      <c r="B3" s="3"/>
      <c r="C3" s="3"/>
      <c r="D3" s="3"/>
      <c r="E3" s="3"/>
      <c r="F3" s="89"/>
      <c r="G3" s="3"/>
      <c r="H3" s="3"/>
      <c r="I3" s="3"/>
      <c r="J3" s="3"/>
    </row>
    <row r="4" spans="1:10" ht="54" customHeight="1">
      <c r="A4" s="90" t="s">
        <v>101</v>
      </c>
      <c r="B4" s="91"/>
      <c r="C4" s="91"/>
      <c r="D4" s="91"/>
      <c r="E4" s="91"/>
      <c r="F4" s="91"/>
      <c r="G4" s="91"/>
      <c r="H4" s="91"/>
      <c r="I4" s="91"/>
      <c r="J4" s="91"/>
    </row>
    <row r="5" spans="1:13" ht="12.75">
      <c r="A5" s="90"/>
      <c r="M5" s="93"/>
    </row>
    <row r="6" ht="12.75">
      <c r="M6" s="93" t="s">
        <v>102</v>
      </c>
    </row>
    <row r="7" spans="1:13" ht="41.25" customHeight="1">
      <c r="A7" s="615" t="s">
        <v>103</v>
      </c>
      <c r="B7" s="618" t="s">
        <v>5</v>
      </c>
      <c r="C7" s="618"/>
      <c r="D7" s="618"/>
      <c r="E7" s="618"/>
      <c r="F7" s="618"/>
      <c r="G7" s="618"/>
      <c r="H7" s="618"/>
      <c r="I7" s="618"/>
      <c r="J7" s="618"/>
      <c r="K7" s="618" t="s">
        <v>6</v>
      </c>
      <c r="L7" s="618"/>
      <c r="M7" s="618"/>
    </row>
    <row r="8" spans="1:13" ht="33" customHeight="1">
      <c r="A8" s="615"/>
      <c r="B8" s="20" t="s">
        <v>104</v>
      </c>
      <c r="C8" s="20" t="s">
        <v>9</v>
      </c>
      <c r="D8" s="20" t="s">
        <v>19</v>
      </c>
      <c r="E8" s="20" t="s">
        <v>105</v>
      </c>
      <c r="F8" s="20" t="s">
        <v>9</v>
      </c>
      <c r="G8" s="20" t="s">
        <v>19</v>
      </c>
      <c r="H8" s="20" t="s">
        <v>106</v>
      </c>
      <c r="I8" s="20" t="s">
        <v>9</v>
      </c>
      <c r="J8" s="39" t="s">
        <v>19</v>
      </c>
      <c r="K8" s="20" t="s">
        <v>104</v>
      </c>
      <c r="L8" s="20" t="s">
        <v>107</v>
      </c>
      <c r="M8" s="20" t="s">
        <v>108</v>
      </c>
    </row>
    <row r="9" spans="1:13" ht="12.75">
      <c r="A9" s="94" t="s">
        <v>109</v>
      </c>
      <c r="B9" s="24"/>
      <c r="C9" s="24"/>
      <c r="D9" s="27">
        <f>B9-C9</f>
        <v>0</v>
      </c>
      <c r="E9" s="30">
        <v>1</v>
      </c>
      <c r="F9" s="95">
        <v>1</v>
      </c>
      <c r="G9" s="27">
        <f aca="true" t="shared" si="0" ref="G9:G19">E9-F9</f>
        <v>0</v>
      </c>
      <c r="H9" s="30"/>
      <c r="I9" s="30"/>
      <c r="J9" s="27">
        <f>H9-I9</f>
        <v>0</v>
      </c>
      <c r="K9" s="30"/>
      <c r="L9" s="95"/>
      <c r="M9" s="30"/>
    </row>
    <row r="10" spans="1:13" ht="12.75">
      <c r="A10" s="96" t="s">
        <v>110</v>
      </c>
      <c r="B10" s="24"/>
      <c r="C10" s="24"/>
      <c r="D10" s="27">
        <f aca="true" t="shared" si="1" ref="D10:D17">B10-C10</f>
        <v>0</v>
      </c>
      <c r="E10" s="30">
        <v>2</v>
      </c>
      <c r="F10" s="95">
        <v>3</v>
      </c>
      <c r="G10" s="27">
        <f t="shared" si="0"/>
        <v>-1</v>
      </c>
      <c r="H10" s="30">
        <v>5</v>
      </c>
      <c r="I10" s="30">
        <v>5</v>
      </c>
      <c r="J10" s="27">
        <f aca="true" t="shared" si="2" ref="J10:J18">H10-I10</f>
        <v>0</v>
      </c>
      <c r="K10" s="30"/>
      <c r="L10" s="95"/>
      <c r="M10" s="30"/>
    </row>
    <row r="11" spans="1:13" ht="12.75">
      <c r="A11" s="96" t="s">
        <v>134</v>
      </c>
      <c r="B11" s="24">
        <v>15</v>
      </c>
      <c r="C11" s="24">
        <v>8</v>
      </c>
      <c r="D11" s="27">
        <f t="shared" si="1"/>
        <v>7</v>
      </c>
      <c r="E11" s="30">
        <v>14</v>
      </c>
      <c r="F11" s="95">
        <v>14</v>
      </c>
      <c r="G11" s="27">
        <f t="shared" si="0"/>
        <v>0</v>
      </c>
      <c r="H11" s="30"/>
      <c r="I11" s="30"/>
      <c r="J11" s="27">
        <f t="shared" si="2"/>
        <v>0</v>
      </c>
      <c r="K11" s="30"/>
      <c r="L11" s="95">
        <v>1</v>
      </c>
      <c r="M11" s="30"/>
    </row>
    <row r="12" spans="1:13" ht="12.75">
      <c r="A12" s="96" t="s">
        <v>135</v>
      </c>
      <c r="B12" s="24"/>
      <c r="C12" s="24"/>
      <c r="D12" s="27">
        <f t="shared" si="1"/>
        <v>0</v>
      </c>
      <c r="E12" s="30">
        <v>1</v>
      </c>
      <c r="F12" s="95">
        <v>1</v>
      </c>
      <c r="G12" s="27">
        <f t="shared" si="0"/>
        <v>0</v>
      </c>
      <c r="H12" s="30"/>
      <c r="I12" s="30"/>
      <c r="J12" s="27">
        <f t="shared" si="2"/>
        <v>0</v>
      </c>
      <c r="K12" s="30"/>
      <c r="L12" s="95"/>
      <c r="M12" s="30"/>
    </row>
    <row r="13" spans="1:13" ht="12.75">
      <c r="A13" s="96" t="s">
        <v>60</v>
      </c>
      <c r="B13" s="24"/>
      <c r="C13" s="24"/>
      <c r="D13" s="27">
        <f t="shared" si="1"/>
        <v>0</v>
      </c>
      <c r="E13" s="30">
        <v>3</v>
      </c>
      <c r="F13" s="95">
        <v>3</v>
      </c>
      <c r="G13" s="27">
        <f t="shared" si="0"/>
        <v>0</v>
      </c>
      <c r="H13" s="30"/>
      <c r="I13" s="30"/>
      <c r="J13" s="27">
        <f t="shared" si="2"/>
        <v>0</v>
      </c>
      <c r="K13" s="30"/>
      <c r="L13" s="95"/>
      <c r="M13" s="30"/>
    </row>
    <row r="14" spans="1:13" ht="12.75">
      <c r="A14" s="96"/>
      <c r="B14" s="24"/>
      <c r="C14" s="24"/>
      <c r="D14" s="27">
        <f t="shared" si="1"/>
        <v>0</v>
      </c>
      <c r="E14" s="30"/>
      <c r="F14" s="95"/>
      <c r="G14" s="27">
        <f t="shared" si="0"/>
        <v>0</v>
      </c>
      <c r="H14" s="30"/>
      <c r="I14" s="30"/>
      <c r="J14" s="27">
        <f t="shared" si="2"/>
        <v>0</v>
      </c>
      <c r="K14" s="30"/>
      <c r="L14" s="95"/>
      <c r="M14" s="30"/>
    </row>
    <row r="15" spans="1:13" ht="12.75">
      <c r="A15" s="97"/>
      <c r="B15" s="24"/>
      <c r="C15" s="24"/>
      <c r="D15" s="27">
        <f t="shared" si="1"/>
        <v>0</v>
      </c>
      <c r="E15" s="30"/>
      <c r="F15" s="95"/>
      <c r="G15" s="27">
        <f t="shared" si="0"/>
        <v>0</v>
      </c>
      <c r="H15" s="30"/>
      <c r="I15" s="30"/>
      <c r="J15" s="27">
        <f t="shared" si="2"/>
        <v>0</v>
      </c>
      <c r="K15" s="30"/>
      <c r="L15" s="95"/>
      <c r="M15" s="30"/>
    </row>
    <row r="16" spans="1:13" ht="12.75">
      <c r="A16" s="97"/>
      <c r="B16" s="24"/>
      <c r="C16" s="24"/>
      <c r="D16" s="27">
        <f t="shared" si="1"/>
        <v>0</v>
      </c>
      <c r="E16" s="30"/>
      <c r="F16" s="95"/>
      <c r="G16" s="27">
        <f t="shared" si="0"/>
        <v>0</v>
      </c>
      <c r="H16" s="30"/>
      <c r="I16" s="30"/>
      <c r="J16" s="27">
        <f t="shared" si="2"/>
        <v>0</v>
      </c>
      <c r="K16" s="30"/>
      <c r="L16" s="95"/>
      <c r="M16" s="30"/>
    </row>
    <row r="17" spans="1:13" ht="12.75">
      <c r="A17" s="97"/>
      <c r="B17" s="24"/>
      <c r="C17" s="24"/>
      <c r="D17" s="27">
        <f t="shared" si="1"/>
        <v>0</v>
      </c>
      <c r="E17" s="30"/>
      <c r="F17" s="95"/>
      <c r="G17" s="27">
        <f t="shared" si="0"/>
        <v>0</v>
      </c>
      <c r="H17" s="30"/>
      <c r="I17" s="30"/>
      <c r="J17" s="27">
        <f t="shared" si="2"/>
        <v>0</v>
      </c>
      <c r="K17" s="30"/>
      <c r="L17" s="95"/>
      <c r="M17" s="30"/>
    </row>
    <row r="18" spans="1:13" s="99" customFormat="1" ht="12.75">
      <c r="A18" s="98"/>
      <c r="B18" s="24"/>
      <c r="C18" s="24"/>
      <c r="D18" s="27">
        <f>B18-C18</f>
        <v>0</v>
      </c>
      <c r="E18" s="30"/>
      <c r="F18" s="95"/>
      <c r="G18" s="27">
        <f t="shared" si="0"/>
        <v>0</v>
      </c>
      <c r="H18" s="30"/>
      <c r="I18" s="30"/>
      <c r="J18" s="27">
        <f t="shared" si="2"/>
        <v>0</v>
      </c>
      <c r="K18" s="30"/>
      <c r="L18" s="95"/>
      <c r="M18" s="30"/>
    </row>
    <row r="19" spans="1:13" s="99" customFormat="1" ht="14.25">
      <c r="A19" s="100" t="s">
        <v>68</v>
      </c>
      <c r="B19" s="101">
        <f>SUM(B9:B18)</f>
        <v>15</v>
      </c>
      <c r="C19" s="101">
        <f>SUM(C9:C18)</f>
        <v>8</v>
      </c>
      <c r="D19" s="42">
        <f>B19-C19</f>
        <v>7</v>
      </c>
      <c r="E19" s="101">
        <f>SUM(E9:E18)</f>
        <v>21</v>
      </c>
      <c r="F19" s="101">
        <f>SUM(F9:F18)</f>
        <v>22</v>
      </c>
      <c r="G19" s="42">
        <f t="shared" si="0"/>
        <v>-1</v>
      </c>
      <c r="H19" s="101">
        <f>SUM(H9:H18)</f>
        <v>5</v>
      </c>
      <c r="I19" s="101">
        <f>SUM(I9:I18)</f>
        <v>5</v>
      </c>
      <c r="J19" s="42">
        <f>H19-I19</f>
        <v>0</v>
      </c>
      <c r="K19" s="101">
        <f>SUM(K9:K18)</f>
        <v>0</v>
      </c>
      <c r="L19" s="101">
        <f>SUM(L9:L18)</f>
        <v>1</v>
      </c>
      <c r="M19" s="101">
        <f>SUM(M9:M18)</f>
        <v>0</v>
      </c>
    </row>
    <row r="20" spans="1:13" ht="12.75">
      <c r="A20" s="619"/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</row>
    <row r="21" spans="1:13" ht="12.75">
      <c r="A21" s="102"/>
      <c r="C21" s="103"/>
      <c r="K21" s="102"/>
      <c r="L21" s="102"/>
      <c r="M21" s="102"/>
    </row>
    <row r="22" spans="11:13" ht="12.75">
      <c r="K22" s="616"/>
      <c r="L22" s="616"/>
      <c r="M22" s="616"/>
    </row>
  </sheetData>
  <sheetProtection formatCells="0" formatColumns="0" formatRows="0" insertColumns="0" insertRows="0"/>
  <mergeCells count="6">
    <mergeCell ref="K22:M22"/>
    <mergeCell ref="A1:J1"/>
    <mergeCell ref="A7:A8"/>
    <mergeCell ref="B7:J7"/>
    <mergeCell ref="K7:M7"/>
    <mergeCell ref="A20:M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Z1"/>
    </sheetView>
  </sheetViews>
  <sheetFormatPr defaultColWidth="9.140625" defaultRowHeight="12.75"/>
  <cols>
    <col min="1" max="1" width="49.57421875" style="106" customWidth="1"/>
    <col min="2" max="2" width="14.8515625" style="106" customWidth="1"/>
    <col min="3" max="3" width="10.8515625" style="106" customWidth="1"/>
    <col min="4" max="5" width="9.140625" style="106" customWidth="1"/>
    <col min="6" max="6" width="12.8515625" style="106" customWidth="1"/>
    <col min="7" max="16384" width="9.140625" style="106" customWidth="1"/>
  </cols>
  <sheetData>
    <row r="1" spans="1:5" ht="15.75">
      <c r="A1" s="104" t="s">
        <v>111</v>
      </c>
      <c r="B1" s="105" t="s">
        <v>137</v>
      </c>
      <c r="C1" s="105"/>
      <c r="D1" s="105"/>
      <c r="E1" s="105"/>
    </row>
    <row r="2" spans="1:5" ht="12.75">
      <c r="A2" s="107"/>
      <c r="B2" s="108"/>
      <c r="C2" s="108"/>
      <c r="D2" s="108"/>
      <c r="E2" s="108"/>
    </row>
    <row r="3" spans="1:5" ht="12.75">
      <c r="A3" s="107"/>
      <c r="B3" s="108"/>
      <c r="C3" s="108"/>
      <c r="D3" s="108"/>
      <c r="E3" s="108"/>
    </row>
    <row r="4" spans="1:5" ht="15.75">
      <c r="A4" s="109" t="s">
        <v>112</v>
      </c>
      <c r="B4" s="110"/>
      <c r="C4" s="111"/>
      <c r="D4" s="110"/>
      <c r="E4" s="110"/>
    </row>
    <row r="5" spans="2:9" ht="12.75">
      <c r="B5" s="112"/>
      <c r="C5" s="112"/>
      <c r="D5" s="112"/>
      <c r="E5" s="112"/>
      <c r="I5" s="113" t="s">
        <v>113</v>
      </c>
    </row>
    <row r="6" spans="1:9" ht="141" thickBot="1">
      <c r="A6" s="114"/>
      <c r="B6" s="115" t="s">
        <v>114</v>
      </c>
      <c r="C6" s="115" t="s">
        <v>9</v>
      </c>
      <c r="D6" s="115" t="s">
        <v>10</v>
      </c>
      <c r="E6" s="115" t="s">
        <v>115</v>
      </c>
      <c r="F6" s="115" t="s">
        <v>116</v>
      </c>
      <c r="G6" s="116" t="s">
        <v>117</v>
      </c>
      <c r="H6" s="117" t="s">
        <v>118</v>
      </c>
      <c r="I6" s="117" t="s">
        <v>119</v>
      </c>
    </row>
    <row r="7" spans="1:9" ht="9.75" customHeight="1" thickBot="1" thickTop="1">
      <c r="A7" s="114"/>
      <c r="B7" s="114"/>
      <c r="C7" s="114"/>
      <c r="D7" s="114"/>
      <c r="E7" s="114"/>
      <c r="F7" s="114"/>
      <c r="G7" s="114"/>
      <c r="H7" s="114"/>
      <c r="I7" s="114"/>
    </row>
    <row r="8" spans="1:9" ht="14.25" thickBot="1" thickTop="1">
      <c r="A8" s="114" t="s">
        <v>120</v>
      </c>
      <c r="B8" s="114">
        <f>'ЗДР.РАД. И САРАД.'!I36</f>
        <v>39</v>
      </c>
      <c r="C8" s="114">
        <f>'ЗДР.РАД. И САРАД.'!K36-'ЗДР.РАД. И САРАД.'!J17</f>
        <v>42</v>
      </c>
      <c r="D8" s="114">
        <f>B8-C8</f>
        <v>-3</v>
      </c>
      <c r="E8" s="114"/>
      <c r="F8" s="114">
        <f>'ЗДР.РАД. И САРАД.'!X36</f>
        <v>1</v>
      </c>
      <c r="G8" s="114">
        <f>SUM(B8,E8,F8)</f>
        <v>40</v>
      </c>
      <c r="H8" s="114"/>
      <c r="I8" s="114"/>
    </row>
    <row r="9" spans="1:9" ht="14.25" thickBot="1" thickTop="1">
      <c r="A9" s="114" t="s">
        <v>121</v>
      </c>
      <c r="B9" s="114">
        <f>СТОМАТОЛОГИЈА!E15</f>
        <v>5</v>
      </c>
      <c r="C9" s="114">
        <f>СТОМАТОЛОГИЈА!F15</f>
        <v>8</v>
      </c>
      <c r="D9" s="114">
        <f>B9-C9</f>
        <v>-3</v>
      </c>
      <c r="E9" s="114"/>
      <c r="F9" s="114">
        <f>СТОМАТОЛОГИЈА!N15</f>
        <v>0</v>
      </c>
      <c r="G9" s="114">
        <f aca="true" t="shared" si="0" ref="G9:G18">SUM(B9,E9,F9)</f>
        <v>5</v>
      </c>
      <c r="H9" s="114"/>
      <c r="I9" s="114"/>
    </row>
    <row r="10" spans="1:9" ht="14.25" thickBot="1" thickTop="1">
      <c r="A10" s="114" t="s">
        <v>122</v>
      </c>
      <c r="B10" s="114">
        <f>'ЗДР.РАД. И САРАД.'!J36</f>
        <v>0</v>
      </c>
      <c r="C10" s="114">
        <f>'ЗДР.РАД. И САРАД.'!K17-'ЗДР.РАД. И САРАД.'!I17</f>
        <v>0</v>
      </c>
      <c r="D10" s="114">
        <f aca="true" t="shared" si="1" ref="D10:D18">B10-C10</f>
        <v>0</v>
      </c>
      <c r="E10" s="114">
        <f>АПОТЕКА!C28</f>
        <v>1</v>
      </c>
      <c r="F10" s="114"/>
      <c r="G10" s="114">
        <f t="shared" si="0"/>
        <v>1</v>
      </c>
      <c r="H10" s="114"/>
      <c r="I10" s="114"/>
    </row>
    <row r="11" spans="1:9" ht="14.25" thickBot="1" thickTop="1">
      <c r="A11" s="114" t="s">
        <v>123</v>
      </c>
      <c r="B11" s="114">
        <f>'ЗДР.РАД. И САРАД.'!O36</f>
        <v>86</v>
      </c>
      <c r="C11" s="114">
        <f>'ЗДР.РАД. И САРАД.'!P36</f>
        <v>84</v>
      </c>
      <c r="D11" s="114">
        <f t="shared" si="1"/>
        <v>2</v>
      </c>
      <c r="E11" s="114"/>
      <c r="F11" s="114">
        <f>'ЗДР.РАД. И САРАД.'!Y36</f>
        <v>1</v>
      </c>
      <c r="G11" s="114">
        <f t="shared" si="0"/>
        <v>87</v>
      </c>
      <c r="H11" s="114"/>
      <c r="I11" s="114"/>
    </row>
    <row r="12" spans="1:9" ht="14.25" thickBot="1" thickTop="1">
      <c r="A12" s="114" t="s">
        <v>124</v>
      </c>
      <c r="B12" s="114">
        <f>СТОМАТОЛОГИЈА!H15</f>
        <v>6</v>
      </c>
      <c r="C12" s="114">
        <f>СТОМАТОЛОГИЈА!J15</f>
        <v>8</v>
      </c>
      <c r="D12" s="114">
        <f t="shared" si="1"/>
        <v>-2</v>
      </c>
      <c r="E12" s="114"/>
      <c r="F12" s="114">
        <f>СТОМАТОЛОГИЈА!O15</f>
        <v>0</v>
      </c>
      <c r="G12" s="114">
        <f t="shared" si="0"/>
        <v>6</v>
      </c>
      <c r="H12" s="114"/>
      <c r="I12" s="114"/>
    </row>
    <row r="13" spans="1:9" ht="14.25" thickBot="1" thickTop="1">
      <c r="A13" s="114" t="s">
        <v>125</v>
      </c>
      <c r="B13" s="114">
        <f>СТОМАТОЛОГИЈА!I15</f>
        <v>0</v>
      </c>
      <c r="C13" s="114">
        <f>СТОМАТОЛОГИЈА!K15</f>
        <v>1</v>
      </c>
      <c r="D13" s="114">
        <f t="shared" si="1"/>
        <v>-1</v>
      </c>
      <c r="E13" s="114"/>
      <c r="F13" s="114">
        <f>СТОМАТОЛОГИЈА!P15</f>
        <v>0</v>
      </c>
      <c r="G13" s="114">
        <f t="shared" si="0"/>
        <v>0</v>
      </c>
      <c r="H13" s="114"/>
      <c r="I13" s="114"/>
    </row>
    <row r="14" spans="1:9" ht="14.25" thickBot="1" thickTop="1">
      <c r="A14" s="114" t="s">
        <v>126</v>
      </c>
      <c r="B14" s="114"/>
      <c r="C14" s="114"/>
      <c r="D14" s="114">
        <f t="shared" si="1"/>
        <v>0</v>
      </c>
      <c r="E14" s="114">
        <f>АПОТЕКА!F28</f>
        <v>0</v>
      </c>
      <c r="F14" s="114"/>
      <c r="G14" s="114">
        <f t="shared" si="0"/>
        <v>0</v>
      </c>
      <c r="H14" s="114"/>
      <c r="I14" s="114"/>
    </row>
    <row r="15" spans="1:9" ht="14.25" thickBot="1" thickTop="1">
      <c r="A15" s="114" t="s">
        <v>127</v>
      </c>
      <c r="B15" s="114">
        <f>'ЗДР.РАД. И САРАД.'!U36</f>
        <v>1</v>
      </c>
      <c r="C15" s="114">
        <f>'ЗДР.РАД. И САРАД.'!V36</f>
        <v>1</v>
      </c>
      <c r="D15" s="114">
        <f t="shared" si="1"/>
        <v>0</v>
      </c>
      <c r="E15" s="114"/>
      <c r="F15" s="114">
        <f>'ЗДР.РАД. И САРАД.'!Z36</f>
        <v>0</v>
      </c>
      <c r="G15" s="114">
        <f t="shared" si="0"/>
        <v>1</v>
      </c>
      <c r="H15" s="114"/>
      <c r="I15" s="114"/>
    </row>
    <row r="16" spans="1:9" ht="14.25" thickBot="1" thickTop="1">
      <c r="A16" s="114" t="s">
        <v>128</v>
      </c>
      <c r="B16" s="114">
        <f>'НЕМЕД.РАДНИЦИ'!B19</f>
        <v>15</v>
      </c>
      <c r="C16" s="114">
        <f>'НЕМЕД.РАДНИЦИ'!C19</f>
        <v>8</v>
      </c>
      <c r="D16" s="114">
        <f t="shared" si="1"/>
        <v>7</v>
      </c>
      <c r="E16" s="114">
        <f>АПОТЕКА!I28</f>
        <v>0</v>
      </c>
      <c r="F16" s="114">
        <f>'НЕМЕД.РАДНИЦИ'!K19</f>
        <v>0</v>
      </c>
      <c r="G16" s="114">
        <f t="shared" si="0"/>
        <v>15</v>
      </c>
      <c r="H16" s="114"/>
      <c r="I16" s="114"/>
    </row>
    <row r="17" spans="1:9" ht="14.25" thickBot="1" thickTop="1">
      <c r="A17" s="114" t="s">
        <v>129</v>
      </c>
      <c r="B17" s="114">
        <f>'НЕМЕД.РАДНИЦИ'!E19+'НЕМЕД.РАДНИЦИ'!H19</f>
        <v>26</v>
      </c>
      <c r="C17" s="114">
        <f>'НЕМЕД.РАДНИЦИ'!F19+'НЕМЕД.РАДНИЦИ'!I19</f>
        <v>27</v>
      </c>
      <c r="D17" s="114">
        <f t="shared" si="1"/>
        <v>-1</v>
      </c>
      <c r="E17" s="114">
        <f>АПОТЕКА!L28</f>
        <v>0</v>
      </c>
      <c r="F17" s="114">
        <f>'НЕМЕД.РАДНИЦИ'!L19+'НЕМЕД.РАДНИЦИ'!M19</f>
        <v>1</v>
      </c>
      <c r="G17" s="114">
        <f t="shared" si="0"/>
        <v>27</v>
      </c>
      <c r="H17" s="114"/>
      <c r="I17" s="114"/>
    </row>
    <row r="18" spans="1:9" ht="14.25" thickBot="1" thickTop="1">
      <c r="A18" s="114" t="s">
        <v>68</v>
      </c>
      <c r="B18" s="114">
        <f>SUM(B8:B17)</f>
        <v>178</v>
      </c>
      <c r="C18" s="114">
        <f>SUM(C8:C17)</f>
        <v>179</v>
      </c>
      <c r="D18" s="114">
        <f t="shared" si="1"/>
        <v>-1</v>
      </c>
      <c r="E18" s="114">
        <f>SUM(E8:E17)</f>
        <v>1</v>
      </c>
      <c r="F18" s="114">
        <f>SUM(F8:F17)</f>
        <v>3</v>
      </c>
      <c r="G18" s="114">
        <f t="shared" si="0"/>
        <v>182</v>
      </c>
      <c r="H18" s="114">
        <f>SUM(H8:H17)</f>
        <v>0</v>
      </c>
      <c r="I18" s="114">
        <f>SUM(I8:I17)</f>
        <v>0</v>
      </c>
    </row>
    <row r="19" spans="1:7" ht="13.5" thickTop="1">
      <c r="A19" s="118"/>
      <c r="B19" s="118"/>
      <c r="C19" s="118"/>
      <c r="D19" s="118"/>
      <c r="E19" s="118"/>
      <c r="F19" s="118"/>
      <c r="G19" s="118"/>
    </row>
    <row r="20" spans="1:7" ht="12.75">
      <c r="A20" s="118"/>
      <c r="B20" s="118"/>
      <c r="C20" s="118"/>
      <c r="D20" s="118"/>
      <c r="E20" s="118"/>
      <c r="F20" s="118"/>
      <c r="G20" s="118"/>
    </row>
    <row r="21" spans="1:7" ht="12.75">
      <c r="A21" s="118"/>
      <c r="B21" s="118"/>
      <c r="C21" s="118"/>
      <c r="D21" s="118"/>
      <c r="E21" s="118"/>
      <c r="F21" s="118"/>
      <c r="G21" s="118"/>
    </row>
    <row r="22" spans="1:7" ht="12.75">
      <c r="A22" s="118"/>
      <c r="B22" s="118"/>
      <c r="C22" s="118"/>
      <c r="D22" s="118"/>
      <c r="E22" s="118"/>
      <c r="F22" s="118"/>
      <c r="G22" s="118"/>
    </row>
    <row r="23" spans="1:7" ht="12.75">
      <c r="A23" s="118"/>
      <c r="B23" s="118"/>
      <c r="C23" s="118"/>
      <c r="D23" s="118"/>
      <c r="E23" s="118"/>
      <c r="F23" s="118"/>
      <c r="G23" s="118"/>
    </row>
    <row r="24" spans="1:7" ht="12.75">
      <c r="A24" s="118"/>
      <c r="B24" s="118"/>
      <c r="C24" s="118"/>
      <c r="D24" s="118"/>
      <c r="E24" s="118"/>
      <c r="F24" s="118"/>
      <c r="G24" s="118"/>
    </row>
    <row r="25" spans="1:7" ht="12.75">
      <c r="A25" s="118"/>
      <c r="B25" s="118"/>
      <c r="C25" s="118"/>
      <c r="D25" s="118"/>
      <c r="E25" s="118"/>
      <c r="F25" s="118"/>
      <c r="G25" s="118"/>
    </row>
    <row r="26" spans="1:7" ht="12.75">
      <c r="A26" s="118"/>
      <c r="B26" s="118"/>
      <c r="C26" s="118"/>
      <c r="D26" s="118"/>
      <c r="E26" s="118"/>
      <c r="F26" s="118"/>
      <c r="G26" s="118"/>
    </row>
    <row r="27" spans="1:7" ht="12.75">
      <c r="A27" s="118"/>
      <c r="B27" s="118"/>
      <c r="C27" s="118"/>
      <c r="D27" s="118"/>
      <c r="E27" s="118"/>
      <c r="F27" s="118"/>
      <c r="G27" s="11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7">
      <selection activeCell="E21" sqref="E21"/>
    </sheetView>
  </sheetViews>
  <sheetFormatPr defaultColWidth="9.140625" defaultRowHeight="12.75"/>
  <cols>
    <col min="1" max="1" width="9.421875" style="180" customWidth="1"/>
    <col min="2" max="2" width="11.00390625" style="213" customWidth="1"/>
    <col min="3" max="3" width="47.57421875" style="172" customWidth="1"/>
    <col min="4" max="16384" width="9.140625" style="172" customWidth="1"/>
  </cols>
  <sheetData>
    <row r="1" spans="1:3" ht="13.5" customHeight="1">
      <c r="A1" s="169" t="s">
        <v>151</v>
      </c>
      <c r="B1" s="170"/>
      <c r="C1" s="171"/>
    </row>
    <row r="2" spans="1:5" ht="13.5" customHeight="1">
      <c r="A2" s="173"/>
      <c r="B2" s="174"/>
      <c r="C2" s="171"/>
      <c r="E2" s="175" t="s">
        <v>225</v>
      </c>
    </row>
    <row r="3" spans="1:5" s="180" customFormat="1" ht="26.25" customHeight="1">
      <c r="A3" s="176" t="s">
        <v>226</v>
      </c>
      <c r="B3" s="177" t="s">
        <v>227</v>
      </c>
      <c r="C3" s="176" t="s">
        <v>228</v>
      </c>
      <c r="D3" s="178" t="s">
        <v>229</v>
      </c>
      <c r="E3" s="179" t="s">
        <v>230</v>
      </c>
    </row>
    <row r="4" spans="1:5" ht="13.5" customHeight="1">
      <c r="A4" s="181"/>
      <c r="B4" s="182"/>
      <c r="C4" s="183" t="s">
        <v>231</v>
      </c>
      <c r="D4" s="184">
        <f>D6+D8+D12+D16+D17</f>
        <v>3496</v>
      </c>
      <c r="E4" s="184">
        <f>E6+E8+E12+E16+E17</f>
        <v>3530</v>
      </c>
    </row>
    <row r="5" spans="1:5" ht="24.75" customHeight="1">
      <c r="A5" s="185">
        <v>1100015</v>
      </c>
      <c r="B5" s="177" t="s">
        <v>232</v>
      </c>
      <c r="C5" s="186" t="s">
        <v>233</v>
      </c>
      <c r="D5" s="187"/>
      <c r="E5" s="187"/>
    </row>
    <row r="6" spans="1:5" ht="24.75" customHeight="1">
      <c r="A6" s="188">
        <v>1100015</v>
      </c>
      <c r="B6" s="189"/>
      <c r="C6" s="190" t="s">
        <v>234</v>
      </c>
      <c r="D6" s="187">
        <v>1376</v>
      </c>
      <c r="E6" s="187">
        <v>1320</v>
      </c>
    </row>
    <row r="7" spans="1:5" ht="24.75" customHeight="1">
      <c r="A7" s="185">
        <v>1100015</v>
      </c>
      <c r="B7" s="191" t="s">
        <v>235</v>
      </c>
      <c r="C7" s="186" t="s">
        <v>236</v>
      </c>
      <c r="D7" s="187">
        <v>0</v>
      </c>
      <c r="E7" s="187">
        <v>0</v>
      </c>
    </row>
    <row r="8" spans="1:5" ht="24.75" customHeight="1">
      <c r="A8" s="192">
        <v>1100023</v>
      </c>
      <c r="B8" s="193"/>
      <c r="C8" s="194" t="s">
        <v>237</v>
      </c>
      <c r="D8" s="195">
        <f>SUM(D9:D11)</f>
        <v>896</v>
      </c>
      <c r="E8" s="195">
        <f>SUM(E9:E11)</f>
        <v>925</v>
      </c>
    </row>
    <row r="9" spans="1:5" ht="12.75" customHeight="1">
      <c r="A9" s="185">
        <v>1100023</v>
      </c>
      <c r="B9" s="177"/>
      <c r="C9" s="186" t="s">
        <v>238</v>
      </c>
      <c r="D9" s="196">
        <v>397</v>
      </c>
      <c r="E9" s="196">
        <v>440</v>
      </c>
    </row>
    <row r="10" spans="1:5" ht="12.75" customHeight="1">
      <c r="A10" s="185">
        <v>1100023</v>
      </c>
      <c r="B10" s="177"/>
      <c r="C10" s="186" t="s">
        <v>239</v>
      </c>
      <c r="D10" s="187">
        <v>245</v>
      </c>
      <c r="E10" s="187">
        <v>255</v>
      </c>
    </row>
    <row r="11" spans="1:5" ht="12.75" customHeight="1">
      <c r="A11" s="185">
        <v>1100023</v>
      </c>
      <c r="B11" s="177"/>
      <c r="C11" s="186" t="s">
        <v>240</v>
      </c>
      <c r="D11" s="187">
        <v>254</v>
      </c>
      <c r="E11" s="187">
        <v>230</v>
      </c>
    </row>
    <row r="12" spans="1:5" ht="12.75" customHeight="1">
      <c r="A12" s="192">
        <v>1100049</v>
      </c>
      <c r="B12" s="197"/>
      <c r="C12" s="194" t="s">
        <v>241</v>
      </c>
      <c r="D12" s="195">
        <f>SUM(D13:D15)</f>
        <v>455</v>
      </c>
      <c r="E12" s="195">
        <f>SUM(E13:E15)</f>
        <v>515</v>
      </c>
    </row>
    <row r="13" spans="1:5" ht="12.75" customHeight="1">
      <c r="A13" s="185">
        <v>1100049</v>
      </c>
      <c r="B13" s="177"/>
      <c r="C13" s="186" t="s">
        <v>242</v>
      </c>
      <c r="D13" s="187">
        <v>221</v>
      </c>
      <c r="E13" s="187">
        <v>240</v>
      </c>
    </row>
    <row r="14" spans="1:5" ht="12.75" customHeight="1">
      <c r="A14" s="185">
        <v>1100049</v>
      </c>
      <c r="B14" s="177"/>
      <c r="C14" s="186" t="s">
        <v>243</v>
      </c>
      <c r="D14" s="187">
        <v>234</v>
      </c>
      <c r="E14" s="187">
        <v>275</v>
      </c>
    </row>
    <row r="15" spans="1:5" ht="12.75" customHeight="1">
      <c r="A15" s="185">
        <v>1100049</v>
      </c>
      <c r="B15" s="191" t="s">
        <v>235</v>
      </c>
      <c r="C15" s="186" t="s">
        <v>244</v>
      </c>
      <c r="D15" s="187">
        <v>0</v>
      </c>
      <c r="E15" s="187">
        <v>0</v>
      </c>
    </row>
    <row r="16" spans="1:8" ht="12.75" customHeight="1">
      <c r="A16" s="188">
        <v>1100056</v>
      </c>
      <c r="B16" s="189"/>
      <c r="C16" s="190" t="s">
        <v>245</v>
      </c>
      <c r="D16" s="187">
        <v>767</v>
      </c>
      <c r="E16" s="187">
        <v>770</v>
      </c>
      <c r="H16" s="198"/>
    </row>
    <row r="17" spans="1:5" ht="12.75" customHeight="1">
      <c r="A17" s="188">
        <v>1000025</v>
      </c>
      <c r="B17" s="189"/>
      <c r="C17" s="190" t="s">
        <v>246</v>
      </c>
      <c r="D17" s="187">
        <v>2</v>
      </c>
      <c r="E17" s="187"/>
    </row>
    <row r="18" spans="1:5" ht="12.75" customHeight="1">
      <c r="A18" s="185">
        <v>2200103</v>
      </c>
      <c r="B18" s="177" t="s">
        <v>247</v>
      </c>
      <c r="C18" s="186" t="s">
        <v>248</v>
      </c>
      <c r="D18" s="187">
        <v>243</v>
      </c>
      <c r="E18" s="187">
        <v>200</v>
      </c>
    </row>
    <row r="19" spans="1:5" ht="12.75" customHeight="1">
      <c r="A19" s="199"/>
      <c r="B19" s="200"/>
      <c r="C19" s="183" t="s">
        <v>249</v>
      </c>
      <c r="D19" s="201">
        <f>SUM(D20:D28)</f>
        <v>14339</v>
      </c>
      <c r="E19" s="201">
        <f>SUM(E20:E28)</f>
        <v>14240</v>
      </c>
    </row>
    <row r="20" spans="1:5" ht="12.75" customHeight="1">
      <c r="A20" s="185">
        <v>1100064</v>
      </c>
      <c r="B20" s="177"/>
      <c r="C20" s="186" t="s">
        <v>250</v>
      </c>
      <c r="D20" s="187">
        <v>8703</v>
      </c>
      <c r="E20" s="187">
        <v>8700</v>
      </c>
    </row>
    <row r="21" spans="1:5" ht="12.75" customHeight="1">
      <c r="A21" s="185">
        <v>1100064</v>
      </c>
      <c r="B21" s="177" t="s">
        <v>232</v>
      </c>
      <c r="C21" s="186" t="s">
        <v>251</v>
      </c>
      <c r="D21" s="187">
        <v>11</v>
      </c>
      <c r="E21" s="187"/>
    </row>
    <row r="22" spans="1:5" ht="12.75" customHeight="1">
      <c r="A22" s="185">
        <v>1100072</v>
      </c>
      <c r="B22" s="177"/>
      <c r="C22" s="186" t="s">
        <v>252</v>
      </c>
      <c r="D22" s="187">
        <v>4956</v>
      </c>
      <c r="E22" s="187">
        <v>4900</v>
      </c>
    </row>
    <row r="23" spans="1:5" ht="12.75" customHeight="1">
      <c r="A23" s="185">
        <v>1100072</v>
      </c>
      <c r="B23" s="177" t="s">
        <v>232</v>
      </c>
      <c r="C23" s="186" t="s">
        <v>253</v>
      </c>
      <c r="D23" s="187">
        <v>1</v>
      </c>
      <c r="E23" s="187"/>
    </row>
    <row r="24" spans="1:5" ht="12.75" customHeight="1">
      <c r="A24" s="185">
        <v>1100080</v>
      </c>
      <c r="B24" s="177"/>
      <c r="C24" s="186" t="s">
        <v>254</v>
      </c>
      <c r="D24" s="187"/>
      <c r="E24" s="187"/>
    </row>
    <row r="25" spans="1:5" ht="12.75" customHeight="1">
      <c r="A25" s="185">
        <v>1000017</v>
      </c>
      <c r="B25" s="177"/>
      <c r="C25" s="186" t="s">
        <v>255</v>
      </c>
      <c r="D25" s="187">
        <v>642</v>
      </c>
      <c r="E25" s="187">
        <v>640</v>
      </c>
    </row>
    <row r="26" spans="1:5" ht="24.75" customHeight="1">
      <c r="A26" s="185" t="s">
        <v>256</v>
      </c>
      <c r="B26" s="177"/>
      <c r="C26" s="186" t="s">
        <v>257</v>
      </c>
      <c r="D26" s="202"/>
      <c r="E26" s="203"/>
    </row>
    <row r="27" spans="1:5" ht="12.75" customHeight="1">
      <c r="A27" s="185">
        <v>2200103</v>
      </c>
      <c r="B27" s="177"/>
      <c r="C27" s="186" t="s">
        <v>258</v>
      </c>
      <c r="D27" s="187">
        <v>26</v>
      </c>
      <c r="E27" s="187"/>
    </row>
    <row r="28" spans="1:5" ht="12.75" customHeight="1">
      <c r="A28" s="204" t="s">
        <v>259</v>
      </c>
      <c r="B28" s="177"/>
      <c r="C28" s="205" t="s">
        <v>260</v>
      </c>
      <c r="D28" s="187"/>
      <c r="E28" s="187"/>
    </row>
    <row r="29" spans="1:5" ht="12.75" customHeight="1">
      <c r="A29" s="199"/>
      <c r="B29" s="200"/>
      <c r="C29" s="183" t="s">
        <v>261</v>
      </c>
      <c r="D29" s="201">
        <f>SUM(D30:D38)</f>
        <v>3618</v>
      </c>
      <c r="E29" s="201">
        <f>SUM(E30:E38)</f>
        <v>3545</v>
      </c>
    </row>
    <row r="30" spans="1:5" ht="12.75" customHeight="1">
      <c r="A30" s="206" t="s">
        <v>262</v>
      </c>
      <c r="B30" s="177"/>
      <c r="C30" s="207" t="s">
        <v>263</v>
      </c>
      <c r="D30" s="187"/>
      <c r="E30" s="187"/>
    </row>
    <row r="31" spans="1:5" ht="12.75" customHeight="1">
      <c r="A31" s="185">
        <v>1000124</v>
      </c>
      <c r="B31" s="177"/>
      <c r="C31" s="186" t="s">
        <v>264</v>
      </c>
      <c r="D31" s="187">
        <v>10</v>
      </c>
      <c r="E31" s="187"/>
    </row>
    <row r="32" spans="1:5" ht="12.75" customHeight="1">
      <c r="A32" s="185" t="s">
        <v>265</v>
      </c>
      <c r="B32" s="177"/>
      <c r="C32" s="186" t="s">
        <v>266</v>
      </c>
      <c r="D32" s="187">
        <v>393</v>
      </c>
      <c r="E32" s="187">
        <v>350</v>
      </c>
    </row>
    <row r="33" spans="1:5" ht="12.75" customHeight="1">
      <c r="A33" s="185" t="s">
        <v>267</v>
      </c>
      <c r="B33" s="177"/>
      <c r="C33" s="186" t="s">
        <v>268</v>
      </c>
      <c r="D33" s="187"/>
      <c r="E33" s="187"/>
    </row>
    <row r="34" spans="1:5" ht="12.75" customHeight="1">
      <c r="A34" s="185" t="s">
        <v>269</v>
      </c>
      <c r="B34" s="177"/>
      <c r="C34" s="186" t="s">
        <v>270</v>
      </c>
      <c r="D34" s="187">
        <v>19</v>
      </c>
      <c r="E34" s="187">
        <v>15</v>
      </c>
    </row>
    <row r="35" spans="1:5" ht="12.75" customHeight="1">
      <c r="A35" s="208" t="s">
        <v>271</v>
      </c>
      <c r="B35" s="209"/>
      <c r="C35" s="210" t="s">
        <v>272</v>
      </c>
      <c r="D35" s="211">
        <v>2832</v>
      </c>
      <c r="E35" s="211">
        <v>2830</v>
      </c>
    </row>
    <row r="36" spans="1:5" ht="12.75" customHeight="1">
      <c r="A36" s="185" t="s">
        <v>273</v>
      </c>
      <c r="B36" s="177"/>
      <c r="C36" s="186" t="s">
        <v>274</v>
      </c>
      <c r="D36" s="187">
        <v>354</v>
      </c>
      <c r="E36" s="187">
        <v>350</v>
      </c>
    </row>
    <row r="37" spans="1:5" ht="24.75" customHeight="1">
      <c r="A37" s="185">
        <v>1000116</v>
      </c>
      <c r="B37" s="177"/>
      <c r="C37" s="186" t="s">
        <v>275</v>
      </c>
      <c r="D37" s="187"/>
      <c r="E37" s="187"/>
    </row>
    <row r="38" spans="1:5" ht="12.75" customHeight="1">
      <c r="A38" s="185">
        <v>1000181</v>
      </c>
      <c r="B38" s="177"/>
      <c r="C38" s="186" t="s">
        <v>276</v>
      </c>
      <c r="D38" s="187">
        <v>10</v>
      </c>
      <c r="E38" s="187"/>
    </row>
    <row r="39" spans="1:5" ht="12.75" customHeight="1">
      <c r="A39" s="199"/>
      <c r="B39" s="200"/>
      <c r="C39" s="183" t="s">
        <v>277</v>
      </c>
      <c r="D39" s="201">
        <f>SUM(D40)</f>
        <v>51</v>
      </c>
      <c r="E39" s="201">
        <f>SUM(E40)</f>
        <v>50</v>
      </c>
    </row>
    <row r="40" spans="1:5" ht="12.75" customHeight="1">
      <c r="A40" s="185">
        <v>1000215</v>
      </c>
      <c r="B40" s="177"/>
      <c r="C40" s="186" t="s">
        <v>278</v>
      </c>
      <c r="D40" s="187">
        <v>51</v>
      </c>
      <c r="E40" s="187">
        <v>50</v>
      </c>
    </row>
    <row r="41" spans="1:5" ht="12.75" customHeight="1">
      <c r="A41" s="192">
        <v>1000207</v>
      </c>
      <c r="B41" s="193"/>
      <c r="C41" s="194" t="s">
        <v>279</v>
      </c>
      <c r="D41" s="212"/>
      <c r="E41" s="212"/>
    </row>
    <row r="42" spans="1:5" ht="12.75" customHeight="1">
      <c r="A42" s="185">
        <v>1000207</v>
      </c>
      <c r="B42" s="191" t="s">
        <v>280</v>
      </c>
      <c r="C42" s="186" t="s">
        <v>281</v>
      </c>
      <c r="D42" s="187">
        <v>0</v>
      </c>
      <c r="E42" s="187">
        <v>0</v>
      </c>
    </row>
    <row r="43" spans="1:5" ht="12.75" customHeight="1">
      <c r="A43" s="185">
        <v>1000207</v>
      </c>
      <c r="B43" s="191" t="s">
        <v>280</v>
      </c>
      <c r="C43" s="186" t="s">
        <v>282</v>
      </c>
      <c r="D43" s="187">
        <v>0</v>
      </c>
      <c r="E43" s="187">
        <v>0</v>
      </c>
    </row>
    <row r="44" spans="1:5" ht="12.75" customHeight="1">
      <c r="A44" s="185">
        <v>1000207</v>
      </c>
      <c r="B44" s="191" t="s">
        <v>280</v>
      </c>
      <c r="C44" s="186" t="s">
        <v>283</v>
      </c>
      <c r="D44" s="187">
        <v>0</v>
      </c>
      <c r="E44" s="187">
        <v>0</v>
      </c>
    </row>
    <row r="45" spans="1:5" ht="12.75" customHeight="1">
      <c r="A45" s="185">
        <v>1000207</v>
      </c>
      <c r="B45" s="191" t="s">
        <v>280</v>
      </c>
      <c r="C45" s="186" t="s">
        <v>284</v>
      </c>
      <c r="D45" s="187">
        <v>0</v>
      </c>
      <c r="E45" s="187">
        <v>0</v>
      </c>
    </row>
    <row r="46" spans="1:5" ht="12.75" customHeight="1">
      <c r="A46" s="185">
        <v>1000207</v>
      </c>
      <c r="B46" s="177" t="s">
        <v>285</v>
      </c>
      <c r="C46" s="186" t="s">
        <v>286</v>
      </c>
      <c r="D46" s="187"/>
      <c r="E46" s="187"/>
    </row>
    <row r="47" spans="1:5" ht="12.75" customHeight="1">
      <c r="A47" s="185">
        <v>1000207</v>
      </c>
      <c r="B47" s="177" t="s">
        <v>287</v>
      </c>
      <c r="C47" s="186" t="s">
        <v>288</v>
      </c>
      <c r="D47" s="187"/>
      <c r="E47" s="187"/>
    </row>
    <row r="48" spans="1:5" ht="25.5" customHeight="1">
      <c r="A48" s="620" t="s">
        <v>289</v>
      </c>
      <c r="B48" s="620"/>
      <c r="C48" s="620"/>
      <c r="D48" s="620"/>
      <c r="E48" s="620"/>
    </row>
    <row r="50" spans="1:4" ht="12.75">
      <c r="A50" s="180">
        <v>1100034</v>
      </c>
      <c r="D50" s="172">
        <v>2</v>
      </c>
    </row>
    <row r="51" spans="1:4" ht="12.75">
      <c r="A51" s="180">
        <v>1700020</v>
      </c>
      <c r="D51" s="172">
        <v>210</v>
      </c>
    </row>
    <row r="52" spans="1:4" ht="12.75">
      <c r="A52" s="180">
        <v>1700061</v>
      </c>
      <c r="D52" s="172">
        <v>18</v>
      </c>
    </row>
    <row r="53" spans="1:4" ht="12.75">
      <c r="A53" s="180">
        <v>1900026</v>
      </c>
      <c r="D53" s="172">
        <v>259</v>
      </c>
    </row>
    <row r="55" ht="12.75">
      <c r="A55" s="214" t="s">
        <v>290</v>
      </c>
    </row>
    <row r="56" spans="1:5" ht="25.5" customHeight="1">
      <c r="A56" s="621"/>
      <c r="B56" s="622"/>
      <c r="C56" s="622"/>
      <c r="D56" s="622"/>
      <c r="E56" s="622"/>
    </row>
    <row r="57" spans="1:5" ht="12.75">
      <c r="A57" s="623"/>
      <c r="B57" s="623"/>
      <c r="C57" s="623"/>
      <c r="D57" s="623"/>
      <c r="E57" s="623"/>
    </row>
    <row r="58" spans="1:5" ht="29.25" customHeight="1">
      <c r="A58" s="621" t="s">
        <v>291</v>
      </c>
      <c r="B58" s="622"/>
      <c r="C58" s="622"/>
      <c r="D58" s="622"/>
      <c r="E58" s="622"/>
    </row>
    <row r="59" spans="1:5" ht="12.75">
      <c r="A59" s="624" t="s">
        <v>1300</v>
      </c>
      <c r="B59" s="625"/>
      <c r="C59" s="625"/>
      <c r="D59" s="625"/>
      <c r="E59" s="625"/>
    </row>
  </sheetData>
  <sheetProtection/>
  <mergeCells count="5">
    <mergeCell ref="A48:E48"/>
    <mergeCell ref="A56:E56"/>
    <mergeCell ref="A57:E57"/>
    <mergeCell ref="A58:E58"/>
    <mergeCell ref="A59:E5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2018-01-30T06:20:40Z</cp:lastPrinted>
  <dcterms:created xsi:type="dcterms:W3CDTF">2018-01-04T10:20:23Z</dcterms:created>
  <dcterms:modified xsi:type="dcterms:W3CDTF">2018-01-30T06:21:00Z</dcterms:modified>
  <cp:category/>
  <cp:version/>
  <cp:contentType/>
  <cp:contentStatus/>
</cp:coreProperties>
</file>