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165" tabRatio="865" firstSheet="24" activeTab="31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" sheetId="8" r:id="rId8"/>
    <sheet name="ПРЕДШКОЛСКА" sheetId="9" r:id="rId9"/>
    <sheet name="РАЗВОЈНО" sheetId="10" r:id="rId10"/>
    <sheet name="ШКОЛСКА" sheetId="11" r:id="rId11"/>
    <sheet name="САВ. ЗА МЛАДЕ" sheetId="12" r:id="rId12"/>
    <sheet name="ЖЕНЕ" sheetId="13" r:id="rId13"/>
    <sheet name="СТУДЕНТИ" sheetId="14" r:id="rId14"/>
    <sheet name="ОДРАСЛИ" sheetId="15" r:id="rId15"/>
    <sheet name="ПРЕВЕНТИВНИ ЦЕНТАР" sheetId="16" r:id="rId16"/>
    <sheet name="КУЋНО ДЗ" sheetId="17" r:id="rId17"/>
    <sheet name="КУЋНО ЗАВОДИ" sheetId="18" r:id="rId18"/>
    <sheet name="ХИТНА" sheetId="19" r:id="rId19"/>
    <sheet name="ПАТРОНАЖА" sheetId="20" r:id="rId20"/>
    <sheet name="ЛАБОРАТОРИЈА" sheetId="21" r:id="rId21"/>
    <sheet name="РТГ И УЗ" sheetId="22" r:id="rId22"/>
    <sheet name="ИНТЕРНА" sheetId="23" r:id="rId23"/>
    <sheet name="ПНЕУМО" sheetId="24" r:id="rId24"/>
    <sheet name="ОФТАЛМОЛОГИЈА" sheetId="25" r:id="rId25"/>
    <sheet name="ФИЗИКАЛНА" sheetId="26" r:id="rId26"/>
    <sheet name="ОРЛ" sheetId="27" r:id="rId27"/>
    <sheet name="ПСИХИЈАТРИЈА" sheetId="28" r:id="rId28"/>
    <sheet name="ДЕРМАТОЛОГИЈА" sheetId="29" r:id="rId29"/>
    <sheet name="СЛУЖБА СТОМАТОЛОГИЈЕ" sheetId="30" r:id="rId30"/>
    <sheet name="СПОРТСКА МЕДИЦИНА" sheetId="31" r:id="rId31"/>
    <sheet name="ЛЕКОВИ" sheetId="32" r:id="rId32"/>
    <sheet name="САНИТЕТСКИ И ПОТРОШНИ МАТЕР" sheetId="33" r:id="rId33"/>
    <sheet name="Нове услуге и шифре" sheetId="34" r:id="rId34"/>
    <sheet name="Номенклатура услуга-допуна" sheetId="35" r:id="rId35"/>
  </sheets>
  <definedNames>
    <definedName name="_xlnm.Print_Area" localSheetId="14">'ОДРАСЛИ'!$A$1:$F$62</definedName>
    <definedName name="_xlnm.Print_Area" localSheetId="19">'ПАТРОНАЖА'!$A$1:$F$31</definedName>
    <definedName name="_xlnm.Print_Area" localSheetId="8">'ПРЕДШКОЛСКА'!$A$1:$F$56</definedName>
    <definedName name="_xlnm.Print_Titles" localSheetId="20">'ЛАБОРАТОРИЈА'!$3:$3</definedName>
  </definedNames>
  <calcPr fullCalcOnLoad="1"/>
</workbook>
</file>

<file path=xl/sharedStrings.xml><?xml version="1.0" encoding="utf-8"?>
<sst xmlns="http://schemas.openxmlformats.org/spreadsheetml/2006/main" count="2356" uniqueCount="1442">
  <si>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</si>
  <si>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</si>
  <si>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</si>
  <si>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</si>
  <si>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Завоји/ тамп. која се односи на предео ува, носа и ждрела</t>
  </si>
  <si>
    <t>Рендген графија дојке у два правца (мамографија)</t>
  </si>
  <si>
    <t>Контролни преглед деце (у 3. години)</t>
  </si>
  <si>
    <t>Контролни преглед деце (у 5. години)</t>
  </si>
  <si>
    <t>Лекарски преглед на терену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</si>
  <si>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</si>
  <si>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</si>
  <si>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</si>
  <si>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</si>
  <si>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</si>
  <si>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</si>
  <si>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</si>
  <si>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1100031</t>
  </si>
  <si>
    <t>1100049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</si>
  <si>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</si>
  <si>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</si>
  <si>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</si>
  <si>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</si>
  <si>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</si>
  <si>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</si>
  <si>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</si>
  <si>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</si>
  <si>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</si>
  <si>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</si>
  <si>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</si>
  <si>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</si>
  <si>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</si>
  <si>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</si>
  <si>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</si>
  <si>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</si>
  <si>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</si>
  <si>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</si>
  <si>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</si>
  <si>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</si>
  <si>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</si>
  <si>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1300177</t>
  </si>
  <si>
    <t>1200013</t>
  </si>
  <si>
    <t>1000223</t>
  </si>
  <si>
    <t xml:space="preserve">Спровођење имунизације/ вакцинације </t>
  </si>
  <si>
    <t>Први преглед одраслих ради лечења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</si>
  <si>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</si>
  <si>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</si>
  <si>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</si>
  <si>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</si>
  <si>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</si>
  <si>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</si>
  <si>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</si>
  <si>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</si>
  <si>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>Поновни преглед деце ради лечења</t>
  </si>
  <si>
    <t xml:space="preserve">Инструментација/ катетеризација - опште </t>
  </si>
  <si>
    <t>РАД ЛЕКАРА</t>
  </si>
  <si>
    <t>Први преглед деце ради лечења</t>
  </si>
  <si>
    <t>РАД ПСИХОЛОГА</t>
  </si>
  <si>
    <t>Индивидуална психотерапија</t>
  </si>
  <si>
    <t>Групна психотерапија</t>
  </si>
  <si>
    <t>РАД СОЦИЈАЛНОГ РАДНИКА</t>
  </si>
  <si>
    <t>Индивидуални здравствено-васпитни рад</t>
  </si>
  <si>
    <t>Гинеколога</t>
  </si>
  <si>
    <t>Педијатра</t>
  </si>
  <si>
    <t>Психолога</t>
  </si>
  <si>
    <t>Осталих стручњака</t>
  </si>
  <si>
    <t>Групни здравствено-васпитни рад</t>
  </si>
  <si>
    <t>Поновни гинеколошки преглед ради лечења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</si>
  <si>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</si>
  <si>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</si>
  <si>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</si>
  <si>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</si>
  <si>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</si>
  <si>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</si>
  <si>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</si>
  <si>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</si>
  <si>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</si>
  <si>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</si>
  <si>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</si>
  <si>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</si>
  <si>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</si>
  <si>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</si>
  <si>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</si>
  <si>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</si>
  <si>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</si>
  <si>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</si>
  <si>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</si>
  <si>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</si>
  <si>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</si>
  <si>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</si>
  <si>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</si>
  <si>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</si>
  <si>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</si>
  <si>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</si>
  <si>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</si>
  <si>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</si>
  <si>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</si>
  <si>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</si>
  <si>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</si>
  <si>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Тест осетљивости</t>
  </si>
  <si>
    <t>1500032</t>
  </si>
  <si>
    <t>1500024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</si>
  <si>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</si>
  <si>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</si>
  <si>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</si>
  <si>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</si>
  <si>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</si>
  <si>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</si>
  <si>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</si>
  <si>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</si>
  <si>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</si>
  <si>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</si>
  <si>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</si>
  <si>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</si>
  <si>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</si>
  <si>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</si>
  <si>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</si>
  <si>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</si>
  <si>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 xml:space="preserve">ORL преглед - први 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</si>
  <si>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</si>
  <si>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</si>
  <si>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</si>
  <si>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</si>
  <si>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</si>
  <si>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</si>
  <si>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</si>
  <si>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</si>
  <si>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</si>
  <si>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</si>
  <si>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</si>
  <si>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</si>
  <si>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</si>
  <si>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</si>
  <si>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</si>
  <si>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</si>
  <si>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 xml:space="preserve">Дерматовенеролошки преглед - први </t>
  </si>
  <si>
    <t>ТРУДНИЦА</t>
  </si>
  <si>
    <t>МАЛО И ПРЕДШКОЛСКО ДЕТЕ (4 год.)</t>
  </si>
  <si>
    <t>Ултразвучни преглед органа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</si>
  <si>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</si>
  <si>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</si>
  <si>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</si>
  <si>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</si>
  <si>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Пнеумофтизиолошки преглед - први</t>
  </si>
  <si>
    <t>Кинезитерапија болести</t>
  </si>
  <si>
    <t>Инструментација предела ува, носа и ждрела</t>
  </si>
  <si>
    <t xml:space="preserve">Санитетски превоз са медицинском пратњом </t>
  </si>
  <si>
    <t>Први преглед одраслих ради лечења (Т)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</si>
  <si>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</si>
  <si>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</si>
  <si>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</si>
  <si>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</si>
  <si>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>Терапијске услуге</t>
  </si>
  <si>
    <t xml:space="preserve">ПРЕВЕНТИВА </t>
  </si>
  <si>
    <t>Уклањање наслага</t>
  </si>
  <si>
    <t>Апликација флуорида</t>
  </si>
  <si>
    <t>Заливање фисура</t>
  </si>
  <si>
    <t>Ортодонтска терапија</t>
  </si>
  <si>
    <t>Терапија пародонцијума</t>
  </si>
  <si>
    <t>Хируршка терапија</t>
  </si>
  <si>
    <t>Анестезије</t>
  </si>
  <si>
    <t>Ургентне услуге</t>
  </si>
  <si>
    <t>Протетска терапија</t>
  </si>
  <si>
    <t>Рендген дијагностика</t>
  </si>
  <si>
    <t>ТРУДНИЦА са високоризичном трудноћом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</si>
  <si>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</si>
  <si>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</si>
  <si>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</si>
  <si>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</si>
  <si>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</si>
  <si>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</si>
  <si>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</si>
  <si>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</si>
  <si>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</si>
  <si>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8</t>
  </si>
  <si>
    <t>Табела бр. 9</t>
  </si>
  <si>
    <t>Табела бр. 10</t>
  </si>
  <si>
    <t>Табела бр. 11</t>
  </si>
  <si>
    <t>Табела бр. 13</t>
  </si>
  <si>
    <t>Табела бр. 14</t>
  </si>
  <si>
    <t>Рендген дијагностика у стоматологији</t>
  </si>
  <si>
    <t>Табела бр. 22</t>
  </si>
  <si>
    <t>Табела бр. 23</t>
  </si>
  <si>
    <t>Табела бр. 24</t>
  </si>
  <si>
    <t>Табела бр. 25</t>
  </si>
  <si>
    <t>Табела бр. 26</t>
  </si>
  <si>
    <t>Инц./ дрен./ исп./одстр. теч. продук. упал. процеса - опште</t>
  </si>
  <si>
    <t>Ексц./ одстр. тк./дестр./ чишћ. ране/ каутеризација - опште</t>
  </si>
  <si>
    <t>Електрофизиолошко сним. везано за кардиоваск. сис. - ЕКГ</t>
  </si>
  <si>
    <t>Слож. терапеутске проц. / мање хируршке интервенције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</si>
  <si>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</si>
  <si>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</si>
  <si>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</si>
  <si>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</si>
  <si>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</si>
  <si>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</si>
  <si>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</si>
  <si>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</si>
  <si>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</si>
  <si>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</si>
  <si>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</si>
  <si>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</si>
  <si>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</si>
  <si>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</si>
  <si>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</si>
  <si>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</si>
  <si>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</si>
  <si>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</si>
  <si>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</si>
  <si>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</si>
  <si>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</si>
  <si>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</si>
  <si>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</si>
  <si>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ока и припојака ока</t>
  </si>
  <si>
    <t>Инц./ .../ одс. теч. пр. уп. проц. предела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</si>
  <si>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</si>
  <si>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</si>
  <si>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</si>
  <si>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</si>
  <si>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</si>
  <si>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</si>
  <si>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</si>
  <si>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</si>
  <si>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</si>
  <si>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</si>
  <si>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</si>
  <si>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 xml:space="preserve">Спровођење имунизације / вакцинације </t>
  </si>
  <si>
    <t>Електроф. сним. везано за кардиоваскуларни систем - ЕКГ</t>
  </si>
  <si>
    <t>Терап. проц. која се односи на бол. плућа и дисајних путева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</si>
  <si>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</si>
  <si>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</si>
  <si>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</si>
  <si>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</si>
  <si>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</si>
  <si>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</si>
  <si>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</si>
  <si>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</si>
  <si>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</si>
  <si>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</si>
  <si>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</si>
  <si>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Инц./ дрен./ исп./одстр. теч. прод. упалних процеса - опште</t>
  </si>
  <si>
    <t xml:space="preserve">    ЗДРАВСТВЕНА  УСТАНОВА 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</si>
  <si>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</si>
  <si>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</si>
  <si>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</si>
  <si>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</si>
  <si>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</si>
  <si>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</si>
  <si>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</si>
  <si>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</si>
  <si>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</si>
  <si>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</si>
  <si>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</si>
  <si>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</si>
  <si>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</si>
  <si>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</si>
  <si>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</si>
  <si>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</si>
  <si>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</si>
  <si>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</si>
  <si>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</si>
  <si>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</si>
  <si>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</si>
  <si>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</si>
  <si>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</si>
  <si>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</si>
  <si>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</si>
  <si>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</si>
  <si>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</si>
  <si>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</si>
  <si>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</si>
  <si>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</si>
  <si>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</si>
  <si>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</si>
  <si>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</si>
  <si>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</si>
  <si>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</si>
  <si>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</si>
  <si>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</si>
  <si>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</si>
  <si>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</si>
  <si>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</si>
  <si>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</si>
  <si>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</si>
  <si>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</si>
  <si>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</si>
  <si>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</si>
  <si>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</si>
  <si>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</si>
  <si>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</si>
  <si>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</si>
  <si>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</si>
  <si>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</si>
  <si>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</si>
  <si>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</si>
  <si>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</si>
  <si>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</si>
  <si>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ОДОЈЧЕ - прва посета (2 месец - 1 год.)</t>
  </si>
  <si>
    <t>ОДОЈЧЕ - поновна посета (2 месец - 1 год.)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</si>
  <si>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</si>
  <si>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УКУПНО:</t>
  </si>
  <si>
    <t xml:space="preserve">Први преглед деце ради лечења </t>
  </si>
  <si>
    <t>Први преглед деце ради лечења (Tерен)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</si>
  <si>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</si>
  <si>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</si>
  <si>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Поновни преглед одраслих ради лечења (Т)</t>
  </si>
  <si>
    <t>1057 ЦЕНТАР ЗА ПРЕВЕНТИВНЕ ЗДРАВСТВЕНЕ УСЛУГЕ ОДРАСЛИХ</t>
  </si>
  <si>
    <t>Први преглед деце, школске деце и омладине ради лечења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</si>
  <si>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</si>
  <si>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</si>
  <si>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</si>
  <si>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</si>
  <si>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</si>
  <si>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</si>
  <si>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</si>
  <si>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</si>
  <si>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</si>
  <si>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</si>
  <si>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</si>
  <si>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</si>
  <si>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</si>
  <si>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</si>
  <si>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</si>
  <si>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</si>
  <si>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</si>
  <si>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</si>
  <si>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</si>
  <si>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</si>
  <si>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</si>
  <si>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</si>
  <si>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</si>
  <si>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01</t>
  </si>
  <si>
    <t>Табела бр. 2</t>
  </si>
  <si>
    <t>00</t>
  </si>
  <si>
    <t>KУРАТИВА/ Прегледи лекара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</si>
  <si>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</si>
  <si>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</si>
  <si>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</si>
  <si>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</si>
  <si>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</si>
  <si>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Инцизија/дренажа/испирање/одстранивање течних продуката упалних процеса -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</si>
  <si>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</si>
  <si>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</si>
  <si>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</si>
  <si>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Свеобухватна геријатријска процена*</t>
  </si>
  <si>
    <t>Екцизија/одстранивање ткива/деструкција/чишћење ране/каутеризација – опште</t>
  </si>
  <si>
    <t>Инцизија/дренажа/испирање/аспирација/одстрањивање течних продуката</t>
  </si>
  <si>
    <t>Поновни преглед деце, школске деце и омладине ради лечења</t>
  </si>
  <si>
    <t>Екцизија/остранивање ткива/деструкција/чишћење ране/каутеризација – опште</t>
  </si>
  <si>
    <t>Број пацијената на кућном лечењу и нези</t>
  </si>
  <si>
    <t>Број пацијената на палијативном збрињавању</t>
  </si>
  <si>
    <t>УКУПНО ПРЕВЕНТИВА</t>
  </si>
  <si>
    <t xml:space="preserve">Прегледи </t>
  </si>
  <si>
    <t>I ГОДИНА  (19 година)(уписани)</t>
  </si>
  <si>
    <t>III ГОДИНА (21 година)</t>
  </si>
  <si>
    <t>Први превентивни педијат.преглед у кући (код ризичне новорођенчади) (Т)</t>
  </si>
  <si>
    <t>РАД ДЕФЕКТОЛОГА (ЛОГОПЕДА)</t>
  </si>
  <si>
    <t>1059 - САВЕТОВАЛИШТЕ ЗА МЛАДЕ</t>
  </si>
  <si>
    <t xml:space="preserve"> (1020 Т*)-  КУЋНО ЛЕЧЕЊЕ,  НЕГА И ПАЛИЈАТИВНО ЗБРИЊАВАЊЕ - ДОМ ЗДРАВЉА</t>
  </si>
  <si>
    <t xml:space="preserve">Тест функције говора </t>
  </si>
  <si>
    <t>1007В - САНИТЕТСКИ ПРЕВОЗ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</si>
  <si>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</si>
  <si>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</si>
  <si>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</si>
  <si>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</si>
  <si>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</si>
  <si>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</si>
  <si>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</si>
  <si>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</si>
  <si>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>Број корисника услуга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</si>
  <si>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</si>
  <si>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</si>
  <si>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</si>
  <si>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</si>
  <si>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</si>
  <si>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</si>
  <si>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</si>
  <si>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</si>
  <si>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</si>
  <si>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ЗДРАВСТВЕНА УСТАНОВА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</si>
  <si>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</si>
  <si>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</si>
  <si>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</si>
  <si>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</si>
  <si>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</si>
  <si>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</si>
  <si>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</si>
  <si>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</si>
  <si>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 ПРВА ПОСЕТА</t>
  </si>
  <si>
    <t>ПОНОВНА ПОСЕТА</t>
  </si>
  <si>
    <t>ПОСЕТА ПАТРОНАЖНЕ СЕСТРЕ ПОРОДИЦИ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</si>
  <si>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</si>
  <si>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ИНДИВИДУАЛНИ ЗДРАВСТВЕНО-ВАСПИТНИ РАД</t>
  </si>
  <si>
    <t>ГРУПНИ ЗДРАВСТВЕНО-ВАСПИТНИ РАД</t>
  </si>
  <si>
    <t>РАДИОНИЦЕ</t>
  </si>
  <si>
    <t xml:space="preserve"> ПРЕДАВАЊА</t>
  </si>
  <si>
    <t xml:space="preserve">1012 - СЛУЖБА ЗА ПОЛИВАЛЕНТНУ ПАТРОНАЖУ </t>
  </si>
  <si>
    <t>Број корисника који су користили терапијске услуге</t>
  </si>
  <si>
    <t>ЗА УСТАНОВЕ</t>
  </si>
  <si>
    <t>ПРИМАРНЕ ЗДРАВСТВЕНЕ ЗАШТИТЕ</t>
  </si>
  <si>
    <t>Табела бр. 12</t>
  </si>
  <si>
    <t xml:space="preserve"> ЗДРАВСТВЕНА ЗАШТИТА СТУДЕНТСКЕ ОМЛАДИНЕ</t>
  </si>
  <si>
    <t>Табела бр 20</t>
  </si>
  <si>
    <t>Табела бр. 27</t>
  </si>
  <si>
    <t>Завод за геријатрију и палијативно збрињавање</t>
  </si>
  <si>
    <t xml:space="preserve"> (1020 Т*)-  КУЋНО ЛЕЧЕЊЕ,  НЕГА И ПАЛИЈАТИВНО ЗБРИЊАВАЊЕ </t>
  </si>
  <si>
    <t>** Услуге социјалног радника код пацијаната на палијативном збрињавању</t>
  </si>
  <si>
    <t>РФЗО
ШИФРА</t>
  </si>
  <si>
    <t>РФЗО АТРИБУТ</t>
  </si>
  <si>
    <t>ПОСЕТА ПАТРОНАЖНЕ СЕСТРЕ НОВОРОЂЕНЧЕТУ И ПОРОДИЉИ  (0-1 месец)</t>
  </si>
  <si>
    <t>ПОСЕТА ОСОБАМА СА ИНВАЛИДИТЕТОМ</t>
  </si>
  <si>
    <t xml:space="preserve">35-49 ГОДИНА УКУПНО 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</si>
  <si>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</si>
  <si>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</si>
  <si>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</si>
  <si>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</si>
  <si>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</si>
  <si>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</si>
  <si>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</si>
  <si>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</si>
  <si>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</si>
  <si>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</si>
  <si>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</si>
  <si>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</si>
  <si>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</si>
  <si>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</si>
  <si>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</si>
  <si>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</si>
  <si>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</si>
  <si>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</si>
  <si>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Контролни преглед деце, школске деце и омладине</t>
  </si>
  <si>
    <t>Превентивни преглед пре упућивања у установу за колективни боравак деце, школске деце и омладине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</si>
  <si>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</si>
  <si>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</si>
  <si>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</si>
  <si>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</si>
  <si>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 xml:space="preserve">ЗДРАВСТВЕНА  УСТАНОВА </t>
  </si>
  <si>
    <t>Општа стоматологија</t>
  </si>
  <si>
    <t>Болести зуба са ендодонцијом</t>
  </si>
  <si>
    <t>* Установе које имају мамограф</t>
  </si>
  <si>
    <t>Контролни прегледи у једанаестој години (IV разред ОШ)</t>
  </si>
  <si>
    <t>Контролни прегледи у  деветој години (II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</si>
  <si>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</si>
  <si>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</si>
  <si>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Ексфолијативна цитологија ткива репродукт. органа жене - неаутоматизована припрема и неаутоматизовано бојење</t>
  </si>
  <si>
    <t xml:space="preserve">Социотерапијски рад са пацијентом и породицом** </t>
  </si>
  <si>
    <t>Психосоцијална подршка пацијенту и породици**</t>
  </si>
  <si>
    <t xml:space="preserve">Писмени налаз и мишљење социјалног радника** </t>
  </si>
  <si>
    <t>Сарадња са службама и стручњацима социјалне и здравствене заштите, као и другим институцијама**</t>
  </si>
  <si>
    <t>Санитетски  превоз, хитан  који је оправдан и медицински неопходан   (без мед. пратње)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</si>
  <si>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</si>
  <si>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</si>
  <si>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</si>
  <si>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</si>
  <si>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</si>
  <si>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</si>
  <si>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</si>
  <si>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</si>
  <si>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</si>
  <si>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</si>
  <si>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</si>
  <si>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</si>
  <si>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</si>
  <si>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</si>
  <si>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</si>
  <si>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Прегледи због терапије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</si>
  <si>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</si>
  <si>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</si>
  <si>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</si>
  <si>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</si>
  <si>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</si>
  <si>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</si>
  <si>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</si>
  <si>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</si>
  <si>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</si>
  <si>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 xml:space="preserve">                                      </t>
  </si>
  <si>
    <t>65-69 ГОДИНА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</si>
  <si>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</si>
  <si>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</si>
  <si>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</si>
  <si>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1100064</t>
  </si>
  <si>
    <t>Први преглед школске деце и омладине ради лечења</t>
  </si>
  <si>
    <t>Први преглед школске деце и омладине ради лечења (терен)</t>
  </si>
  <si>
    <t>Поновни преглед школске деце и омладине ради лечења</t>
  </si>
  <si>
    <t>Поновни преглед децешколске деце и омладине ради лечења (Tерен)</t>
  </si>
  <si>
    <t>1100080</t>
  </si>
  <si>
    <t>Посебни пр. шк. деце и ом. ради допунске диј. и даљ. лечења</t>
  </si>
  <si>
    <t>Ултрозвучни преглед органа – сива скала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</si>
  <si>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</si>
  <si>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</si>
  <si>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</si>
  <si>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ХХХХ - СПОРТСКА МЕДИЦИНА</t>
  </si>
  <si>
    <t>Планирају установе које имају специјалисту медицине спорта/спортске медицине</t>
  </si>
  <si>
    <t>Поновни преглед деце ради лечења (Tерен)</t>
  </si>
  <si>
    <t>Пос. преглед деце ради доп. дијаг. и даљег лечења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</si>
  <si>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</si>
  <si>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</si>
  <si>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 xml:space="preserve">Индивидуални здравствено-васпитни рад 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</si>
  <si>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</si>
  <si>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</si>
  <si>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</si>
  <si>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</si>
  <si>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</si>
  <si>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</si>
  <si>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</si>
  <si>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</si>
  <si>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</si>
  <si>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</si>
  <si>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</si>
  <si>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</si>
  <si>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Рад у малој групи</t>
  </si>
  <si>
    <t>Организациони састанак</t>
  </si>
  <si>
    <t>Здравствена изложба</t>
  </si>
  <si>
    <t>А</t>
  </si>
  <si>
    <t>А за социјалног радника</t>
  </si>
  <si>
    <t>А за гинеколога</t>
  </si>
  <si>
    <t>А за педијатра</t>
  </si>
  <si>
    <t>А за психолога</t>
  </si>
  <si>
    <t xml:space="preserve">А остали сарадници </t>
  </si>
  <si>
    <t>Број парова укључених у школу родитељства</t>
  </si>
  <si>
    <t xml:space="preserve">** Установе са Саветовалиштем за дијабет </t>
  </si>
  <si>
    <t>2400067, 2400075, 2400083, 2400117, 2400091, 
2400109, 2400802</t>
  </si>
  <si>
    <t xml:space="preserve">2400141, 2400158 </t>
  </si>
  <si>
    <t>2400133, 2400166</t>
  </si>
  <si>
    <t xml:space="preserve">2400976, 2400984, 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</si>
  <si>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</si>
  <si>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</si>
  <si>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</si>
  <si>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2400539, 547, 2401099, 2401115</t>
  </si>
  <si>
    <t>2401206,2401214, 2401164, 2401172,2401255, 2401347,2400679,687,695,703,711,729,737,
794,2401107,1123,1131,1149,1156,1180,1198,1222,1230,
1248,1339</t>
  </si>
  <si>
    <t>2400943, 950, 2401347</t>
  </si>
  <si>
    <t>2400174,2400752, 2400745, 2400760, 2400968, 2401016, 2401057, 2401263, 2401271, 2401289, 2401297, 2401305, 2400323,2400554,638,646,653,661,778,786</t>
  </si>
  <si>
    <t>2401479, 2401461</t>
  </si>
  <si>
    <t>Стоматолошка заштита особа/деце 
са посебним потребама</t>
  </si>
  <si>
    <t>2400455, 463, 471, 489, 497, 505, 513</t>
  </si>
  <si>
    <t>УКУПНО СВE УСЛУГE</t>
  </si>
  <si>
    <t xml:space="preserve">KУРАТИВА/Прегледи лекара </t>
  </si>
  <si>
    <t>КУРАТИВА/Прегледи лекара</t>
  </si>
  <si>
    <t>Први преглед одраслих ради лечења (палијативно збрињавање)</t>
  </si>
  <si>
    <t>Поновни преглед одраслих ради лечења (палијативно збрињавање)</t>
  </si>
  <si>
    <t>Посебни преглед одраслих ради доп. дијаг. и даљег лечења (палијативно збрињавање)</t>
  </si>
  <si>
    <t>Здравствена нега болесника у стану/кући (палијативно збрињавање)</t>
  </si>
  <si>
    <t>ПОСЕТЕ</t>
  </si>
  <si>
    <t xml:space="preserve">*Планира се према услугама из табеле 13 и/или  14, за програм организованог скрининга рака дебелог црева </t>
  </si>
  <si>
    <t>Офталмолошки преглед – први (особа оболела од дијабетеса)</t>
  </si>
  <si>
    <t xml:space="preserve"> ЗДРАВСТВЕНО ВАСПИТАЊЕ</t>
  </si>
  <si>
    <t>1058 - РАЗВОЈНО САВЕТОВАЛИШТЕ</t>
  </si>
  <si>
    <t>СПОРТСКА МЕДИЦИНА</t>
  </si>
  <si>
    <t>Превентивни  преглед  одојади са ризиком у првој године живота (за децу са ризоком)</t>
  </si>
  <si>
    <t xml:space="preserve">А </t>
  </si>
  <si>
    <t>ПРЕВЕНТИВА/ Прегледи лекара</t>
  </si>
  <si>
    <t>КУРАТИВА/Прегледи, дијагностика и терапија</t>
  </si>
  <si>
    <t>Контролни преглед деце (за децу са ризоком)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</si>
  <si>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</si>
  <si>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</si>
  <si>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</si>
  <si>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</si>
  <si>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</si>
  <si>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</si>
  <si>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</si>
  <si>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</si>
  <si>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</si>
  <si>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</si>
  <si>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</si>
  <si>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</si>
  <si>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</si>
  <si>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Б</t>
  </si>
  <si>
    <t>Листа Д</t>
  </si>
  <si>
    <t>* Табелу попуњавају све здравствене установе</t>
  </si>
  <si>
    <t>ГРУПА САНИТЕТСКОГ МАТЕРИЈАЛА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</si>
  <si>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</si>
  <si>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Стоматолошка здравствена заштита</t>
  </si>
  <si>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</si>
  <si>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</si>
  <si>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</si>
  <si>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</si>
  <si>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</si>
  <si>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</si>
  <si>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</si>
  <si>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</si>
  <si>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</si>
  <si>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</si>
  <si>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</si>
  <si>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</si>
  <si>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</si>
  <si>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</si>
  <si>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</si>
  <si>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</si>
  <si>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</si>
  <si>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</si>
  <si>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</si>
  <si>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</si>
  <si>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</si>
  <si>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</si>
  <si>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</si>
  <si>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</si>
  <si>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</si>
  <si>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</si>
  <si>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</si>
  <si>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</si>
  <si>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</si>
  <si>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</si>
  <si>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</si>
  <si>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</si>
  <si>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</si>
  <si>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</si>
  <si>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</si>
  <si>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</si>
  <si>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</si>
  <si>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</si>
  <si>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</si>
  <si>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</si>
  <si>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</si>
  <si>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</si>
  <si>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</si>
  <si>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>L012401</t>
  </si>
  <si>
    <t xml:space="preserve">Хемоглобин (крв) (ФОБТ) у фецесу - имунохемијски </t>
  </si>
  <si>
    <t>L012419</t>
  </si>
  <si>
    <t xml:space="preserve">Хемоглобин (крв) (ФОБТ) у фецесу - ензимски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</si>
  <si>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</si>
  <si>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</si>
  <si>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</si>
  <si>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</si>
  <si>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</si>
  <si>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</si>
  <si>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</si>
  <si>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</si>
  <si>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</si>
  <si>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</si>
  <si>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</si>
  <si>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</si>
  <si>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</si>
  <si>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</si>
  <si>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</si>
  <si>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</si>
  <si>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</si>
  <si>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</si>
  <si>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</si>
  <si>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</si>
  <si>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</si>
  <si>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</si>
  <si>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</si>
  <si>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</si>
  <si>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</si>
  <si>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</si>
  <si>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</si>
  <si>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</si>
  <si>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</si>
  <si>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</si>
  <si>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</si>
  <si>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</si>
  <si>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</si>
  <si>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</si>
  <si>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</si>
  <si>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</si>
  <si>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</si>
  <si>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</si>
  <si>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</si>
  <si>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</si>
  <si>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</si>
  <si>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</si>
  <si>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</si>
  <si>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</si>
  <si>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</si>
  <si>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</si>
  <si>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</si>
  <si>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</si>
  <si>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</si>
  <si>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</si>
  <si>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</si>
  <si>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</si>
  <si>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</si>
  <si>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</si>
  <si>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</si>
  <si>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</si>
  <si>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</si>
  <si>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</si>
  <si>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</si>
  <si>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</si>
  <si>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</si>
  <si>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</si>
  <si>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</si>
  <si>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</si>
  <si>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</si>
  <si>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</si>
  <si>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</si>
  <si>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</si>
  <si>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</si>
  <si>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</si>
  <si>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</si>
  <si>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</si>
  <si>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</si>
  <si>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</si>
  <si>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</si>
  <si>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</si>
  <si>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</si>
  <si>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</si>
  <si>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</si>
  <si>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</si>
  <si>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</si>
  <si>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</si>
  <si>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</si>
  <si>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</si>
  <si>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</si>
  <si>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</si>
  <si>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</si>
  <si>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</si>
  <si>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</si>
  <si>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</si>
  <si>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</si>
  <si>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</si>
  <si>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</si>
  <si>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</si>
  <si>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</si>
  <si>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</si>
  <si>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</si>
  <si>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</si>
  <si>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</si>
  <si>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</si>
  <si>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</si>
  <si>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</si>
  <si>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</si>
  <si>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</si>
  <si>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</si>
  <si>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</si>
  <si>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</si>
  <si>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</si>
  <si>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</si>
  <si>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</si>
  <si>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</si>
  <si>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</si>
  <si>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</si>
  <si>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</si>
  <si>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</si>
  <si>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</si>
  <si>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</si>
  <si>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</si>
  <si>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</si>
  <si>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</si>
  <si>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</si>
  <si>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</si>
  <si>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</si>
  <si>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</si>
  <si>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</si>
  <si>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</si>
  <si>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</si>
  <si>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</si>
  <si>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</si>
  <si>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</si>
  <si>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</si>
  <si>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</si>
  <si>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</si>
  <si>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</si>
  <si>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</si>
  <si>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</si>
  <si>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</si>
  <si>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</si>
  <si>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</si>
  <si>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</si>
  <si>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</si>
  <si>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</si>
  <si>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</si>
  <si>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</si>
  <si>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</si>
  <si>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</si>
  <si>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</si>
  <si>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</si>
  <si>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</si>
  <si>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</si>
  <si>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</si>
  <si>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</si>
  <si>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</si>
  <si>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</si>
  <si>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</si>
  <si>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</si>
  <si>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</si>
  <si>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</si>
  <si>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</si>
  <si>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</si>
  <si>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</si>
  <si>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</si>
  <si>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</si>
  <si>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</si>
  <si>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</si>
  <si>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</si>
  <si>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</si>
  <si>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</si>
  <si>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</si>
  <si>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</si>
  <si>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</si>
  <si>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</si>
  <si>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</si>
  <si>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</si>
  <si>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</si>
  <si>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</si>
  <si>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</si>
  <si>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</si>
  <si>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</si>
  <si>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</si>
  <si>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</si>
  <si>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</si>
  <si>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</si>
  <si>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</si>
  <si>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</si>
  <si>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</si>
  <si>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</si>
  <si>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</si>
  <si>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</si>
  <si>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</si>
  <si>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</si>
  <si>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</si>
  <si>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</si>
  <si>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</si>
  <si>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</si>
  <si>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</si>
  <si>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</si>
  <si>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</si>
  <si>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</si>
  <si>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</si>
  <si>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</si>
  <si>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</si>
  <si>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</si>
  <si>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</si>
  <si>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</si>
  <si>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</si>
  <si>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</si>
  <si>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</si>
  <si>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</si>
  <si>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</si>
  <si>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</si>
  <si>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</si>
  <si>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</si>
  <si>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</si>
  <si>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</si>
  <si>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</si>
  <si>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</si>
  <si>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</si>
  <si>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</si>
  <si>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</si>
  <si>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</si>
  <si>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</si>
  <si>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 xml:space="preserve">(1020 Т*)-  КУЋНО ЛЕЧЕЊЕ,  НЕГА И ПАЛИЈАТИВНО ЗБРИЊАВАЊЕ </t>
  </si>
  <si>
    <t>15/А</t>
  </si>
  <si>
    <t>15/Б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</si>
  <si>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</si>
  <si>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</si>
  <si>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</si>
  <si>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</si>
  <si>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</si>
  <si>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</si>
  <si>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Групни здравствено-васпитни рад на терену у оквиру рада Мобилне јединице</t>
  </si>
  <si>
    <t>ОДРАСЛО СТАНОВНИШТВО (65 и више година)</t>
  </si>
  <si>
    <t>УКУПНО ПОСЕТА ОБОЛЕЛОМ ЛИЦУ по упуту лекара</t>
  </si>
  <si>
    <t>* Ради се на основу посебне анкете која се налази у прилогу упутства</t>
  </si>
  <si>
    <t>РФЗО
ШИФРE</t>
  </si>
  <si>
    <t>Превентивни  преглед  деце од једне  године до поласка у школу</t>
  </si>
  <si>
    <t>Превентивни преглед у 4. години</t>
  </si>
  <si>
    <t>Превентивни. преглед пред полазак у школу (6/7 година)</t>
  </si>
  <si>
    <t xml:space="preserve">*Спровођење имунизације/ вакцинације 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</si>
  <si>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</si>
  <si>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</si>
  <si>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</si>
  <si>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</si>
  <si>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</si>
  <si>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осамнаестој  години (III разред СШ)</t>
  </si>
  <si>
    <t>*Спровођење имунизације/ вакцинације  (Терен)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</si>
  <si>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</si>
  <si>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32</t>
  </si>
  <si>
    <t>Индивидуални здравствено-васпитни рад (скрининг на карцином дојке) код жена 50-69 година</t>
  </si>
  <si>
    <t>Превентивни  преглед одраслих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</si>
  <si>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</si>
  <si>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</si>
  <si>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</si>
  <si>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</si>
  <si>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</si>
  <si>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</si>
  <si>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</si>
  <si>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</si>
  <si>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</si>
  <si>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 xml:space="preserve">Скрининг/ рано откривање рака дебелог црева  (50-74 г.) </t>
  </si>
  <si>
    <t xml:space="preserve">Глукоза у капиларној крви </t>
  </si>
  <si>
    <t>ИНДИВИДУАЛНИ ЗДРАВСТВЕНО-ВАСПИТНИ РАД/Телефонско саветовалиште</t>
  </si>
  <si>
    <t>*L012401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</si>
  <si>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</si>
  <si>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</si>
  <si>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</si>
  <si>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</si>
  <si>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</si>
  <si>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</si>
  <si>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</si>
  <si>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</si>
  <si>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</si>
  <si>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</si>
  <si>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</si>
  <si>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</si>
  <si>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</si>
  <si>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</si>
  <si>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Парoдонтологија и орална медицина</t>
  </si>
  <si>
    <t xml:space="preserve">* За установе укључене у организовани скрининг </t>
  </si>
  <si>
    <t>33</t>
  </si>
  <si>
    <t>Хемоглобин (крв) (ФОБТ) у фецесу - имунохемијски  (атрибут 33)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</si>
  <si>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</si>
  <si>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</si>
  <si>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</si>
  <si>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</si>
  <si>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</si>
  <si>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Превентивни   преглед у  I години студија (19 -20 година)</t>
  </si>
  <si>
    <t>Превентивни   прегледи у III години студија (21 -22 година)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</si>
  <si>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</si>
  <si>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</si>
  <si>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</si>
  <si>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</si>
  <si>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Превентивни  преглед новорођенчади и одојади у првој године живота (6 прегледа по детету)</t>
  </si>
  <si>
    <t>Превентивни преглед у 2. години (2 прегледа по детету)</t>
  </si>
  <si>
    <t>Тест функције говора (по упуту педијатра за све узрасте)</t>
  </si>
  <si>
    <t>Број дијабетичара у саветовалишту</t>
  </si>
  <si>
    <t>Превентивни преглед у шеснаестој години  (I разред СШ)</t>
  </si>
  <si>
    <t>Скрининг/ рано откривање депресије ( 19 и више година)</t>
  </si>
  <si>
    <t>1000215*</t>
  </si>
  <si>
    <t xml:space="preserve">*СД Саветовалиште за дијабет </t>
  </si>
  <si>
    <t>*L012419</t>
  </si>
  <si>
    <t>1000215**</t>
  </si>
  <si>
    <t>* Само домови здравља без лабораторије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</si>
  <si>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</si>
  <si>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</si>
  <si>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</si>
  <si>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</si>
  <si>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</si>
  <si>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</si>
  <si>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</si>
  <si>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</si>
  <si>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</si>
  <si>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</si>
  <si>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</si>
  <si>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</si>
  <si>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</si>
  <si>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</si>
  <si>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</si>
  <si>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</si>
  <si>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</si>
  <si>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</si>
  <si>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</si>
  <si>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</si>
  <si>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бр. 7</t>
  </si>
  <si>
    <t>Табела бр. 15А</t>
  </si>
  <si>
    <t>Табела бр. 15Б</t>
  </si>
  <si>
    <t>Табела бр.16</t>
  </si>
  <si>
    <t>Табела бр. 16а</t>
  </si>
  <si>
    <t>Табела бр. 17</t>
  </si>
  <si>
    <t>Табела  бр 18</t>
  </si>
  <si>
    <t>Табела бр 19</t>
  </si>
  <si>
    <t>Табела бр. 21</t>
  </si>
  <si>
    <t>Табела бр.28</t>
  </si>
  <si>
    <t>Табела бр. 29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</si>
  <si>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</si>
  <si>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</si>
  <si>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ОПШТИ ПОДАЦИ О  ОСИГУРАНИМ ЛИЦИМА</t>
  </si>
  <si>
    <t>29</t>
  </si>
  <si>
    <t>1000215-T</t>
  </si>
  <si>
    <t>31</t>
  </si>
  <si>
    <t>30</t>
  </si>
  <si>
    <t xml:space="preserve">Неуролошки преглед </t>
  </si>
  <si>
    <t>Спроводе Заводи за здравствену заштиту студената</t>
  </si>
  <si>
    <t xml:space="preserve">Превентивни  преглед одраслих 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</si>
  <si>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</si>
  <si>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</si>
  <si>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</si>
  <si>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</si>
  <si>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Кратка посета изабраном лекару (палијативно збрињавање)</t>
  </si>
  <si>
    <t>Превентивни ОРЛ преглед* мале деце у другој години живота  по потреби</t>
  </si>
  <si>
    <t>ЗА 2019. ГОДИНУ</t>
  </si>
  <si>
    <t>БРОЈ ЗДРАВСТВЕНИХ РАДНИКА И САРАДНИКА У ЗДРАВСТВЕНОЈ УСТАНОВИ НА ПРИМАРНОМ НИВОУ ЗДРАВСТВЕНЕ ЗАШТИТЕ, НА ДАН 1.1.2019. ГОДИНЕ</t>
  </si>
  <si>
    <t>БРОЈ ЗДРАВСТВЕНИХ РАДНИКА У СЛУЖБИ ЗА СТОМАТОЛОШКУ ЗДРАВСТВЕНУ ЗАШТИТУ НА ДАН 1.1.2019. ГОДИНЕ</t>
  </si>
  <si>
    <t>БРОЈ ЗДРАВСТВЕНИХ РАДНИКА У АПОТЕЦИ У СКЛОПУ ЗДРАВСТВЕНЕ УСТАНОВЕ НА ДАН 1.1.2019. ГОДИНЕ</t>
  </si>
  <si>
    <t>БРОЈ НЕМЕДИЦИНСКИХ РАДНИКА НА ДАН 1.1.2019. ГОДИНЕ</t>
  </si>
  <si>
    <t>1.1.2019.</t>
  </si>
  <si>
    <t>УКУПАН КАДАР У ЗДРАВСТВЕНОЈ УСТАНОВИ НА ДАН 1.1.2019. ГОДИНЕ</t>
  </si>
  <si>
    <t>45 И ВИШЕ ГОДИНА, УКУПНО - СКРИНИНГ НА ДИЈАБЕТ ТИПА 2</t>
  </si>
  <si>
    <t>Извршење 2018.</t>
  </si>
  <si>
    <t>План 2019.</t>
  </si>
  <si>
    <r>
      <t>БРОЈ НЕМЕДИЦИНСКИХ РАДНИКА НА ДАН 1.1.2019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</si>
  <si>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КАДАР У ЗДРАВСТВЕНОЈ УСТАНОВИ НА ДАН 1.1.2019.ГОДИНЕ</t>
  </si>
  <si>
    <t>Посебни преглед гојазне и предгојазне деце, школске деце и омладине</t>
  </si>
  <si>
    <t>Збрињавање особе изложене насиљу</t>
  </si>
  <si>
    <t>Анализа лабораторијских налаза</t>
  </si>
  <si>
    <t>Мерење артеријског крвног притиска</t>
  </si>
  <si>
    <t>Индивидуални рад психолога са дететом и породицом</t>
  </si>
  <si>
    <t>Логопедски третман</t>
  </si>
  <si>
    <t>Дефектолошки третман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</si>
  <si>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</si>
  <si>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</si>
  <si>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</si>
  <si>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</si>
  <si>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>Ултразвучни преглед новорођенчади ради раног откривања дисплазије кукова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</si>
  <si>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</si>
  <si>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</si>
  <si>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УЗ преглед труднице</t>
  </si>
  <si>
    <t>Кратка посета изабраном лекару  у вези саопштавања резултата скрининга/раног откривања рака дојке</t>
  </si>
  <si>
    <t>УЗ преглед жена невезано за трудноћу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</si>
  <si>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</si>
  <si>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</si>
  <si>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Инспекција и палпаторни преглед дојки</t>
  </si>
  <si>
    <t>Скрининг/ рано откривање рака грлића материце  - ПАП тест</t>
  </si>
  <si>
    <t>Ултразвучни преглед  дојке</t>
  </si>
  <si>
    <t xml:space="preserve">Поновни преглед одраслих ради лечења </t>
  </si>
  <si>
    <t>Посебни преглед  ради допунске диј. и даљ. лечења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</si>
  <si>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</si>
  <si>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</si>
  <si>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35</t>
  </si>
  <si>
    <t>Посета изабраном лекару у циљу превенције дијабетесне ретинопатије</t>
  </si>
  <si>
    <t>Прво читање мамографије у организованом скринингу</t>
  </si>
  <si>
    <t>Посебни физијатријски преглед</t>
  </si>
  <si>
    <t>Кинезитерапија деце са сметњама у развоју</t>
  </si>
  <si>
    <t>Дерматоскопски преглед коже</t>
  </si>
  <si>
    <t>2400018, 2400026, 2400034, 2400059, 2400060,2400061,2400062</t>
  </si>
  <si>
    <t>Шифре услуга за ПЗЗ у складу са изменама Номенклатуре</t>
  </si>
  <si>
    <t xml:space="preserve">Шифра услуге </t>
  </si>
  <si>
    <t>Назив здравствених услуга</t>
  </si>
  <si>
    <t>РФЗО</t>
  </si>
  <si>
    <t xml:space="preserve">Посебни преглед гојазне и предгојазне деце, школске деце и омладине </t>
  </si>
  <si>
    <t>Први преглед деце, школске деце и омладине у развојном саветовалишту</t>
  </si>
  <si>
    <r>
      <t xml:space="preserve">Контролни преглед </t>
    </r>
    <r>
      <rPr>
        <sz val="10"/>
        <rFont val="Times New Roman"/>
        <family val="1"/>
      </rPr>
      <t>деце, школске деце и омладине у развојном саветовалишту</t>
    </r>
  </si>
  <si>
    <t>Посебни преглед деце, школске деце и омладине ради допунске дијагностике и даљег лечења  у развојном саветовалишту</t>
  </si>
  <si>
    <t>Тимски преглед деце, школске деце и омладине у развојном саветовалишту</t>
  </si>
  <si>
    <t xml:space="preserve">Скрининг/рано откривање дијабетеса типа 2   </t>
  </si>
  <si>
    <t xml:space="preserve">Циљани преглед стопала - процена ризика за настанак компликација дијабетеса </t>
  </si>
  <si>
    <t>Посета изабраном лекару у  циљу превенције дијабетесне ретинопатије</t>
  </si>
  <si>
    <t>Кратка посета изабраном лекару у вези саопштавања резултата скрининга/раног откривања рака дојке</t>
  </si>
  <si>
    <t xml:space="preserve">Циљани преглед труднице  ради раног откривања ЕПХ гестозе </t>
  </si>
  <si>
    <t xml:space="preserve">Циљани преглед труднице ради раног откривања гестацијског дијабетеса </t>
  </si>
  <si>
    <t xml:space="preserve">Посебни физијатријски преглед </t>
  </si>
  <si>
    <t xml:space="preserve">Инспекција и палпаторни преглед дојки </t>
  </si>
  <si>
    <t xml:space="preserve">Инструментација, пласирање интраутериног и вагиналног уређаја </t>
  </si>
  <si>
    <t xml:space="preserve">Инструментација, екстракција интраутериног и вагиналног уређаја </t>
  </si>
  <si>
    <t>Ултразвучни преглед труднице</t>
  </si>
  <si>
    <t>Ултразвучни преглед жена невезано за трудноћу</t>
  </si>
  <si>
    <t xml:space="preserve">Ултразвучни преглед дојке </t>
  </si>
  <si>
    <t xml:space="preserve">Ултразвучни преглед новорођенчади ради раног откривања дисплазије кукова </t>
  </si>
  <si>
    <t>Скрининг/ рано откривање рака грлића материце – ПАП тест</t>
  </si>
  <si>
    <t>Скрининг/ рано откривање рака грлића материце – супервизијски преглед плочице</t>
  </si>
  <si>
    <r>
      <t>Скрининг/ рано откривање рака грлића материце–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Обавештавање жена о налазу ПАП теста/ издавање резултата </t>
    </r>
  </si>
  <si>
    <t>Скрининг/ рано откривање рака –позивање учесника у скринингу</t>
  </si>
  <si>
    <t xml:space="preserve">Анализа лабораторијских налаза </t>
  </si>
  <si>
    <t>Дефекторлошки третман</t>
  </si>
  <si>
    <t xml:space="preserve">Дерматоскопски преглед коже </t>
  </si>
  <si>
    <t>Збринавање особе изложене насиљу</t>
  </si>
  <si>
    <t xml:space="preserve">Скрининг/рано откривање рака дојке </t>
  </si>
  <si>
    <t xml:space="preserve">Циљани преглед  на рано откривање ортодонских аномалија деце </t>
  </si>
  <si>
    <t xml:space="preserve">Циљани преглед на рано откривање ризика за настанак  парадонтопатије </t>
  </si>
  <si>
    <t xml:space="preserve">Циљани преглед на рано откривање ризика за настанак каријеса </t>
  </si>
  <si>
    <t xml:space="preserve">ИЗМЕНА И ДОПУНА НОМЕНКЛАТУРА ЗДРАВСТВЕНИХ УСЛУГА НА ПРИМАРНОМ НИВОУ ЗДРАВСТВЕНЕ ЗАШТИТЕ </t>
  </si>
  <si>
    <t xml:space="preserve">Ред. </t>
  </si>
  <si>
    <t>8а</t>
  </si>
  <si>
    <t>9а</t>
  </si>
  <si>
    <t>9б</t>
  </si>
  <si>
    <t>9в</t>
  </si>
  <si>
    <t>9г</t>
  </si>
  <si>
    <t>10а</t>
  </si>
  <si>
    <t>10б</t>
  </si>
  <si>
    <t>10в</t>
  </si>
  <si>
    <t>20а</t>
  </si>
  <si>
    <t>20б</t>
  </si>
  <si>
    <t>34а.</t>
  </si>
  <si>
    <t xml:space="preserve">ПРЕВЕНТИВНЕ, ДИЈАГНОСТИЧКЕ И ТЕРАПИЈСКЕ УСЛУГЕ </t>
  </si>
  <si>
    <t xml:space="preserve"> бр. </t>
  </si>
  <si>
    <t>1а</t>
  </si>
  <si>
    <t>13а.</t>
  </si>
  <si>
    <t>37а</t>
  </si>
  <si>
    <t>37б</t>
  </si>
  <si>
    <t>63а</t>
  </si>
  <si>
    <t xml:space="preserve">РАДИОЛОШКЕ УСЛУГЕ </t>
  </si>
  <si>
    <t>СТОМАТОЛОШКЕ УСЛУГЕ</t>
  </si>
  <si>
    <t>Скрининг рано откривање рака грлића материце- супервизијски преглед плочице</t>
  </si>
  <si>
    <t>Скрининг/рано откривање рака грлића материце-обавештавање жена о налазу ПАП теста/издавање резултата</t>
  </si>
  <si>
    <t xml:space="preserve">Скрининг/рано откривање рака-позивање учесника на скрининг </t>
  </si>
  <si>
    <t xml:space="preserve">Скрининг/ рано откривање рака дојке </t>
  </si>
  <si>
    <t>ЛЕКОВИ ЗА ОСИГУРАНА ЛИЦА</t>
  </si>
  <si>
    <t xml:space="preserve">САНИТЕТСКИ И МЕДИЦИНСКИ ПОТРОШНИ МАТЕРИЈАЛ ЗА ОСИГУРАНА ЛИЦА РФЗО       </t>
  </si>
  <si>
    <t>1200055</t>
  </si>
  <si>
    <t>*Планирати уколико се услуга ради од стране рaдиолога, а не педијатра</t>
  </si>
  <si>
    <t>Бачка Топола 2019. година</t>
  </si>
  <si>
    <t>Дом здравља"Др Јанош Хаџи" Бачка Топола</t>
  </si>
  <si>
    <t>Правни економски</t>
  </si>
  <si>
    <t>Лаборторија</t>
  </si>
  <si>
    <t>ОРЛ</t>
  </si>
  <si>
    <t>Инцизија/ дренажа/ испирање/ аспирација/ одстрањивање течних продуката упалних процеса предела ува, носа и ждрела</t>
  </si>
  <si>
    <t>ПСИХ.</t>
  </si>
  <si>
    <t>Неуролошки преглед - први</t>
  </si>
  <si>
    <t>Терапеутска процедура која се односи на болести срца и крвних судова</t>
  </si>
  <si>
    <t>ЛАБ.</t>
  </si>
  <si>
    <t>Терапеутска процедура која се односи на болести плућа и дисајних путева</t>
  </si>
  <si>
    <t>Спровођење имунизације, односно вакцинације</t>
  </si>
  <si>
    <t>одрасли</t>
  </si>
  <si>
    <t>ЛАБ</t>
  </si>
  <si>
    <t>Напомена:</t>
  </si>
  <si>
    <t>МАГНЕЗИЈУМ У СЕРУМУ - спектрофотометрија СЕ ПЛАНИРА</t>
  </si>
  <si>
    <t>по Сл. гласнику 34/2018 уведена је услуга за примарну здравствену заштиту</t>
  </si>
  <si>
    <r>
      <t xml:space="preserve">Доле наведен услуге се више </t>
    </r>
    <r>
      <rPr>
        <b/>
        <sz val="10"/>
        <rFont val="Times New Roman"/>
        <family val="1"/>
      </rPr>
      <t>НЕ РАДЕ</t>
    </r>
    <r>
      <rPr>
        <sz val="10"/>
        <rFont val="Times New Roman"/>
        <family val="1"/>
      </rPr>
      <t xml:space="preserve"> - апарат је расходован</t>
    </r>
  </si>
  <si>
    <t>Смањен је број извршилаца са 5 на 4</t>
  </si>
  <si>
    <t>Напомена: Индивидуални здр. васп. рад је погрешно фактурисан у 2017. год. НЕ ПЛАНИРА СЕ</t>
  </si>
  <si>
    <t>Напомена: Нисмо укључени у организовани скрининг</t>
  </si>
  <si>
    <t>План је смањен из разлога што ће у већем делу године радити само 1 радиолог - породиљско</t>
  </si>
  <si>
    <t>Напомена: План је смањен из разлога што ће у већем делу године радити само 1 радиолог - породиљско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</si>
  <si>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</si>
  <si>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Извршење 2018</t>
  </si>
  <si>
    <t>План 2019</t>
  </si>
  <si>
    <t>Листа А A1</t>
  </si>
  <si>
    <t>3162033</t>
  </si>
  <si>
    <t>M01AE01</t>
  </si>
  <si>
    <t>Brufen sirup 100ml 100mg/5ml</t>
  </si>
  <si>
    <t>sirup</t>
  </si>
  <si>
    <t>plastična bočica, 1 po 100 ml (100 mg/5 ml)</t>
  </si>
  <si>
    <t>7090791</t>
  </si>
  <si>
    <t>S01CA01</t>
  </si>
  <si>
    <t>Dexamethason-neomycin kapi</t>
  </si>
  <si>
    <t>kapi za oči, rastvor</t>
  </si>
  <si>
    <t>bočica staklena, 10 ml (0,1% + 0,35%)</t>
  </si>
  <si>
    <t>4090121</t>
  </si>
  <si>
    <t>S01AA01</t>
  </si>
  <si>
    <t>Hloramkol 1% mast za oci</t>
  </si>
  <si>
    <t>mast za oči</t>
  </si>
  <si>
    <t>tuba, 1 po 5 g (1%)</t>
  </si>
  <si>
    <t>3124300</t>
  </si>
  <si>
    <t>A03FA01</t>
  </si>
  <si>
    <t>Klometol sirup100ml 5mg/5ml</t>
  </si>
  <si>
    <t>boca staklena, 1 po 100 ml (5 mg/5 ml)</t>
  </si>
  <si>
    <t>7102621</t>
  </si>
  <si>
    <t>C01DA02</t>
  </si>
  <si>
    <t>NITROLINGUAL spr 0,4mg/d</t>
  </si>
  <si>
    <t>sprej</t>
  </si>
  <si>
    <t>boca sa pumpom za doziranje, 12,2 ml/ 200 doza (0,4 mg/doza)</t>
  </si>
  <si>
    <t>3086695</t>
  </si>
  <si>
    <t>N02BE01</t>
  </si>
  <si>
    <t>Paracetamol sirup 100ml</t>
  </si>
  <si>
    <t>bočica, 1 po 100 ml (120 mg/5 ml)</t>
  </si>
  <si>
    <t>7114576</t>
  </si>
  <si>
    <t>R03BA02</t>
  </si>
  <si>
    <t>Pulmicort inh. 20x2ml</t>
  </si>
  <si>
    <t>ampula</t>
  </si>
  <si>
    <t>ampula, 20 po 2 ml (0,25 mg/ml)</t>
  </si>
  <si>
    <t>7114462</t>
  </si>
  <si>
    <t>R03AC02</t>
  </si>
  <si>
    <t>Spalmotil kapi 1x10ml</t>
  </si>
  <si>
    <t>kapi</t>
  </si>
  <si>
    <t>bočica,1 po 10 ml (5 mg/ml)</t>
  </si>
  <si>
    <t>0341340</t>
  </si>
  <si>
    <t>H04AA01</t>
  </si>
  <si>
    <t>GLUCAGEN  HYPOKIT bočica sa praškom i napunjeni in</t>
  </si>
  <si>
    <t>injekcioni špric</t>
  </si>
  <si>
    <t>D06BA01</t>
  </si>
  <si>
    <t>Sanaderm krema</t>
  </si>
  <si>
    <t>tuba</t>
  </si>
  <si>
    <t>1 po 50 g 1%</t>
  </si>
  <si>
    <t>R03Ak03</t>
  </si>
  <si>
    <t>Berodual sol</t>
  </si>
  <si>
    <t>bočica 1po 20ml</t>
  </si>
  <si>
    <t>D07CC02</t>
  </si>
  <si>
    <t>Sinoderm N</t>
  </si>
  <si>
    <t>tuba,1 po 15 g (0,25 mg/g + 3,3 mg/g)</t>
  </si>
  <si>
    <t>D06Ax01</t>
  </si>
  <si>
    <t>Stanicid ung</t>
  </si>
  <si>
    <t>tuba, 1 po 10 g  (2%)</t>
  </si>
  <si>
    <t>D01AC02</t>
  </si>
  <si>
    <t>Daktanol</t>
  </si>
  <si>
    <t>tuba, 1 po 40 g 2%</t>
  </si>
  <si>
    <t>S01AA30</t>
  </si>
  <si>
    <t>Enbecin</t>
  </si>
  <si>
    <t>tuba, 1 po 5 g (500 i.j./g + 3,3 mg/g)</t>
  </si>
  <si>
    <t>0086418</t>
  </si>
  <si>
    <t>N02BB02</t>
  </si>
  <si>
    <t>Analgin inj 2.5g/ml</t>
  </si>
  <si>
    <t>rastvor za injekciju</t>
  </si>
  <si>
    <t>ampula, 50 po 2,5 g/5 ml</t>
  </si>
  <si>
    <t>0051351</t>
  </si>
  <si>
    <t>A11HA02</t>
  </si>
  <si>
    <t>Bedoxin 50 x 2 ml</t>
  </si>
  <si>
    <t>50 po 50 mg/2 ml</t>
  </si>
  <si>
    <t>0071123</t>
  </si>
  <si>
    <t>N05BA01</t>
  </si>
  <si>
    <t>Bensedin 10 x 10 mg / 2 ml</t>
  </si>
  <si>
    <t>ampula, 10 po 2 ml (10 mg/2 ml)</t>
  </si>
  <si>
    <t>0052184</t>
  </si>
  <si>
    <t>A11EA</t>
  </si>
  <si>
    <t>Beviplex 5 amp</t>
  </si>
  <si>
    <t>5 x (40 mg + 4 mg +8 mg + 100 mg + 10 mg +0,004 mg)</t>
  </si>
  <si>
    <t>0123140</t>
  </si>
  <si>
    <t>A03BB01</t>
  </si>
  <si>
    <t>Buscopan 6 x 20 mg/ml</t>
  </si>
  <si>
    <t>ampula, 6 po 1 ml (20 mg/1 ml)</t>
  </si>
  <si>
    <t>0051845</t>
  </si>
  <si>
    <t>A11GA01</t>
  </si>
  <si>
    <t>C vitamin 50 x 5 ml</t>
  </si>
  <si>
    <t>ampula, 50 po 5 ml (500 mg/5 ml)</t>
  </si>
  <si>
    <t>0062205</t>
  </si>
  <si>
    <t>B01AB05</t>
  </si>
  <si>
    <t>Clexane amp 20mg/0,2ml</t>
  </si>
  <si>
    <t>2000ij/0.2ml</t>
  </si>
  <si>
    <t>0062207</t>
  </si>
  <si>
    <t>Clexane amp 60mg/0,6ml</t>
  </si>
  <si>
    <t>6000 ij/0.6ml</t>
  </si>
  <si>
    <t>0062201</t>
  </si>
  <si>
    <t>Clexane amp 40mg/0,4ml</t>
  </si>
  <si>
    <t>4000 ij/0.4ml</t>
  </si>
  <si>
    <t>0062208</t>
  </si>
  <si>
    <t>Clexan amp 10x80mg/0.8</t>
  </si>
  <si>
    <t>8000ij/0.8.ml</t>
  </si>
  <si>
    <t>0101355</t>
  </si>
  <si>
    <t>C01BD01</t>
  </si>
  <si>
    <t>Cordarone amp 6x150 mg/3ml</t>
  </si>
  <si>
    <t>ampula, 6 po 3 ml (150 mg/3 ml)</t>
  </si>
  <si>
    <t>0047140</t>
  </si>
  <si>
    <t>H02AB02</t>
  </si>
  <si>
    <t>Dexason 25 x 1 ml / 4 mg</t>
  </si>
  <si>
    <t>ampula, 25 po 1 ml (4 mg/ml)</t>
  </si>
  <si>
    <t>0066070</t>
  </si>
  <si>
    <t>B02BX01</t>
  </si>
  <si>
    <t>Dicynone amp 10x2ml 250mg/2ml</t>
  </si>
  <si>
    <t>250mg/2ml</t>
  </si>
  <si>
    <t>0162192</t>
  </si>
  <si>
    <t>M01AB05</t>
  </si>
  <si>
    <t>Diklofenak</t>
  </si>
  <si>
    <t>ampula, 5 po 3 ml (75 mg/3 ml)</t>
  </si>
  <si>
    <t>0047286</t>
  </si>
  <si>
    <t>H02AB01</t>
  </si>
  <si>
    <t>Diprophost (2mg+5mg)</t>
  </si>
  <si>
    <t xml:space="preserve"> (2mg+5mg)/ml</t>
  </si>
  <si>
    <t>0087559</t>
  </si>
  <si>
    <t>N01AH01</t>
  </si>
  <si>
    <t>Fentanyl</t>
  </si>
  <si>
    <t>0.5mg/10ml</t>
  </si>
  <si>
    <t>0062300</t>
  </si>
  <si>
    <t>B01AB06</t>
  </si>
  <si>
    <t>Fraxiparine 0,3ml</t>
  </si>
  <si>
    <t>2850 ij/0.3ml</t>
  </si>
  <si>
    <t>0062400</t>
  </si>
  <si>
    <t>Fraxiparine 0,4ml</t>
  </si>
  <si>
    <t>3800 ij/0.4ml</t>
  </si>
  <si>
    <t>0062302</t>
  </si>
  <si>
    <t>Fraxiparine 0,6ml</t>
  </si>
  <si>
    <t>5700 ij/0.6ml</t>
  </si>
  <si>
    <t>0400411</t>
  </si>
  <si>
    <t>C03CA01</t>
  </si>
  <si>
    <t>Furosemid amp20mg/2ml</t>
  </si>
  <si>
    <t>ampula, 10 po 2 ml (10 mg/ml)</t>
  </si>
  <si>
    <t>0024582</t>
  </si>
  <si>
    <t>J01GB03</t>
  </si>
  <si>
    <t>Gentamicin 10 x 120 mg / 2 ml Hemofarm</t>
  </si>
  <si>
    <t>ampula10 po 2 ml (120 mg/2 ml)</t>
  </si>
  <si>
    <t>0024552</t>
  </si>
  <si>
    <t>Gentamicin 10 x 80 mg / 2 ml Galenika</t>
  </si>
  <si>
    <t>ampula, 10 po 2 ml (80 mg/2 ml)</t>
  </si>
  <si>
    <t>0024553</t>
  </si>
  <si>
    <t>Gentamicin 120 mg amp Galenika</t>
  </si>
  <si>
    <t>0173225</t>
  </si>
  <si>
    <t>B05BA03</t>
  </si>
  <si>
    <t>Glucosa 10%  500 ml Hemofarm</t>
  </si>
  <si>
    <t>boca</t>
  </si>
  <si>
    <t>500ml 10%</t>
  </si>
  <si>
    <t>0173220</t>
  </si>
  <si>
    <t>Glucosa 5%  500 ml Hemofarm</t>
  </si>
  <si>
    <t>500ml 5%</t>
  </si>
  <si>
    <t>0070200</t>
  </si>
  <si>
    <t>N05AD01</t>
  </si>
  <si>
    <t>Haldol  5x1ml</t>
  </si>
  <si>
    <t>5mg/ml</t>
  </si>
  <si>
    <t>0070207</t>
  </si>
  <si>
    <t>Haldol depo 5x1ml</t>
  </si>
  <si>
    <t>50mg/ml</t>
  </si>
  <si>
    <t>0175185</t>
  </si>
  <si>
    <t>B05BB01</t>
  </si>
  <si>
    <t>Hartmanov rastvor</t>
  </si>
  <si>
    <t>500 ml (6g/l+0.4g/l+0.27g/l+3.2g/l)</t>
  </si>
  <si>
    <t>0062037</t>
  </si>
  <si>
    <t>B01AB01</t>
  </si>
  <si>
    <t>Heparin</t>
  </si>
  <si>
    <t>25000 i.j./5 ml</t>
  </si>
  <si>
    <t>4156474</t>
  </si>
  <si>
    <t>D08AG02</t>
  </si>
  <si>
    <t>Jodokomp rastvor 10% 500 ml</t>
  </si>
  <si>
    <t>500 ml 10%</t>
  </si>
  <si>
    <t>4156471</t>
  </si>
  <si>
    <t>Jodokomp pena 7.5% 500 ml</t>
  </si>
  <si>
    <t>pena za kožu</t>
  </si>
  <si>
    <t>plastična boca sa aplikatorom, 1 po 500 ml (7,5%)</t>
  </si>
  <si>
    <t>0162088</t>
  </si>
  <si>
    <t>M01AE03</t>
  </si>
  <si>
    <t>Ketonal 10x100mg/2ml</t>
  </si>
  <si>
    <t>100mg/2ml</t>
  </si>
  <si>
    <t>0124302</t>
  </si>
  <si>
    <t>Klometol amp 10x2ml</t>
  </si>
  <si>
    <t>10mg/2ml</t>
  </si>
  <si>
    <t>0050970</t>
  </si>
  <si>
    <t>B02BA01</t>
  </si>
  <si>
    <t>Konakiom MM amp 5x10mg/ml</t>
  </si>
  <si>
    <t>10mg/1ml</t>
  </si>
  <si>
    <t>0400142</t>
  </si>
  <si>
    <t>Lasix  6x2 ml Sanofi</t>
  </si>
  <si>
    <t>0047212</t>
  </si>
  <si>
    <t>H02AB04</t>
  </si>
  <si>
    <t>Lemod depo 10 x 40 mg / 1 ml</t>
  </si>
  <si>
    <t>40mg/1ml</t>
  </si>
  <si>
    <t>0047219</t>
  </si>
  <si>
    <t>LEMOD SOLU 1 X125mg</t>
  </si>
  <si>
    <t>125mg</t>
  </si>
  <si>
    <t>0047218</t>
  </si>
  <si>
    <t>Lemod solu 15 x 40 mg</t>
  </si>
  <si>
    <t>40mg</t>
  </si>
  <si>
    <t>0047220</t>
  </si>
  <si>
    <t>Lemod solu 500 mg</t>
  </si>
  <si>
    <t>500mg/7.8ml</t>
  </si>
  <si>
    <t>0081560</t>
  </si>
  <si>
    <t>N01BB02</t>
  </si>
  <si>
    <t>Lidocain HCl 2 % 2 ml</t>
  </si>
  <si>
    <t>40mg/2ml</t>
  </si>
  <si>
    <t>0400431</t>
  </si>
  <si>
    <t>B05BC01</t>
  </si>
  <si>
    <t>Manitol 10% 500ml</t>
  </si>
  <si>
    <t>0400430</t>
  </si>
  <si>
    <t>Manitol 20% 250ml</t>
  </si>
  <si>
    <t>250ml 20%</t>
  </si>
  <si>
    <t>0141135</t>
  </si>
  <si>
    <t>G02AB01</t>
  </si>
  <si>
    <t>Methylergobrevin 50x0.2mg/ml</t>
  </si>
  <si>
    <t>0.2mg/ml</t>
  </si>
  <si>
    <t>0070261</t>
  </si>
  <si>
    <t>N05AB02</t>
  </si>
  <si>
    <t>Moditen depo 25 mg</t>
  </si>
  <si>
    <t>25mg/ml</t>
  </si>
  <si>
    <t>0087854</t>
  </si>
  <si>
    <t>N02AA01</t>
  </si>
  <si>
    <t>Morphini hydrochloridi 10 x 20 mg / ml</t>
  </si>
  <si>
    <t>20mg/ml</t>
  </si>
  <si>
    <t>0161022</t>
  </si>
  <si>
    <t>M01AC06</t>
  </si>
  <si>
    <t>Movalis amp 5x15mg</t>
  </si>
  <si>
    <t>15mg/1.5ml</t>
  </si>
  <si>
    <t>0175240</t>
  </si>
  <si>
    <t>B05XA03</t>
  </si>
  <si>
    <t>NaCl 0,9 % 500 ml Hemofarm</t>
  </si>
  <si>
    <t>500ml 9g/l</t>
  </si>
  <si>
    <t>0086431</t>
  </si>
  <si>
    <t>Novalgetol amp 50x5ml</t>
  </si>
  <si>
    <t>2.5g/5ml</t>
  </si>
  <si>
    <t>0051560</t>
  </si>
  <si>
    <t>B03BA03</t>
  </si>
  <si>
    <t>OHB 12 2500 gr / 2 ml</t>
  </si>
  <si>
    <t>2500mcg/2ml</t>
  </si>
  <si>
    <t>0020056</t>
  </si>
  <si>
    <t>J01CE30</t>
  </si>
  <si>
    <t>Pancillin amp 50x800000ij</t>
  </si>
  <si>
    <t>bocica</t>
  </si>
  <si>
    <t>800 000ij (600 000ij+ 200 000ij)</t>
  </si>
  <si>
    <t>0107497</t>
  </si>
  <si>
    <t>C07AB02</t>
  </si>
  <si>
    <t>Presolol 5 x 5 ml / 5 mg</t>
  </si>
  <si>
    <t>5mg/5ml</t>
  </si>
  <si>
    <t>0128620</t>
  </si>
  <si>
    <t>A02BA02</t>
  </si>
  <si>
    <t>Ranitidin5x50mg/2ml</t>
  </si>
  <si>
    <t>rastvor za injekciju/infuziju 50mg</t>
  </si>
  <si>
    <t>0175260</t>
  </si>
  <si>
    <t>Ringerov rastvor 500 ml Hemofarm</t>
  </si>
  <si>
    <t>500ml(8.6g/l+0.3g/l+0.33g/l)</t>
  </si>
  <si>
    <t>0058334</t>
  </si>
  <si>
    <t>R06AC03</t>
  </si>
  <si>
    <t>Synopen 20mg/2ml</t>
  </si>
  <si>
    <t>20mg/2ml</t>
  </si>
  <si>
    <t>0048619</t>
  </si>
  <si>
    <t>G03BA03</t>
  </si>
  <si>
    <t>Testosteron depo 250 ml</t>
  </si>
  <si>
    <t>250mg/ml</t>
  </si>
  <si>
    <t>0013168</t>
  </si>
  <si>
    <t>J06BB02</t>
  </si>
  <si>
    <t>Tetagam P inj.spricu 250 ii/ml</t>
  </si>
  <si>
    <t>0087533</t>
  </si>
  <si>
    <t>N02AX02</t>
  </si>
  <si>
    <t>Trodon  100mg/2ml</t>
  </si>
  <si>
    <t>0087531</t>
  </si>
  <si>
    <t>Trodon 5 x 50 / 1 ml</t>
  </si>
  <si>
    <t>0402721</t>
  </si>
  <si>
    <t>C08DA01</t>
  </si>
  <si>
    <t>Verapamil  Alkaloidamp 10x5mg/2ml</t>
  </si>
  <si>
    <t>5mg/2ml</t>
  </si>
  <si>
    <t>0176042</t>
  </si>
  <si>
    <t>V07AB..</t>
  </si>
  <si>
    <t>Voda za injekciju</t>
  </si>
  <si>
    <t>5ml</t>
  </si>
  <si>
    <t>0162522</t>
  </si>
  <si>
    <t>M01AB15</t>
  </si>
  <si>
    <t>Zodol  5x30mg/ml</t>
  </si>
  <si>
    <t>30mg/ml</t>
  </si>
  <si>
    <t>0012070</t>
  </si>
  <si>
    <t>V04CF01</t>
  </si>
  <si>
    <t>PPD-T tuberkulin</t>
  </si>
  <si>
    <t>10po2.5ml(3ij/0.1ml)</t>
  </si>
  <si>
    <t>0123137</t>
  </si>
  <si>
    <t>A03BA01</t>
  </si>
  <si>
    <t>Atropin sulfat amp</t>
  </si>
  <si>
    <t>1mg/ml</t>
  </si>
  <si>
    <t>0100255</t>
  </si>
  <si>
    <t>C01AA05</t>
  </si>
  <si>
    <t xml:space="preserve">Digoksin  </t>
  </si>
  <si>
    <t>0.5mg/2ml</t>
  </si>
  <si>
    <t>LEKOVI VAN UGOVORA</t>
  </si>
  <si>
    <t>0049196</t>
  </si>
  <si>
    <t>H01CB02</t>
  </si>
  <si>
    <t>Sandostatin lar 1x20mg</t>
  </si>
  <si>
    <t>0049233</t>
  </si>
  <si>
    <t>H01CB03</t>
  </si>
  <si>
    <t>Somatuline Autogel 120mg</t>
  </si>
  <si>
    <t>120mg</t>
  </si>
  <si>
    <t>N003914</t>
  </si>
  <si>
    <t>C01CA24</t>
  </si>
  <si>
    <t>Adrenalin amp</t>
  </si>
  <si>
    <t>N003160</t>
  </si>
  <si>
    <t>R03DA05</t>
  </si>
  <si>
    <t>Aminophyllin amp</t>
  </si>
  <si>
    <t xml:space="preserve">250 mg/10 ml </t>
  </si>
  <si>
    <t>N002451</t>
  </si>
  <si>
    <t>N003855</t>
  </si>
  <si>
    <t>Digoksin D lista</t>
  </si>
  <si>
    <t>0.25mg</t>
  </si>
  <si>
    <t>N002105</t>
  </si>
  <si>
    <t xml:space="preserve">Glucosio </t>
  </si>
  <si>
    <t>rastvor za infuziju</t>
  </si>
  <si>
    <t>N003889</t>
  </si>
  <si>
    <t>Monasan</t>
  </si>
  <si>
    <t>N002447</t>
  </si>
  <si>
    <t>C01BC03</t>
  </si>
  <si>
    <t>Propafen amp</t>
  </si>
  <si>
    <t>35mg/10ml</t>
  </si>
  <si>
    <t>N004044</t>
  </si>
  <si>
    <t>hloropiramin (Alergozan)</t>
  </si>
  <si>
    <t>Табела бр.32</t>
  </si>
  <si>
    <t>Остали медицински материјал</t>
  </si>
  <si>
    <t>ПВЦ шприцеви и игле</t>
  </si>
  <si>
    <t>Реагесни</t>
  </si>
  <si>
    <t>Завојни материјал</t>
  </si>
  <si>
    <t>Лабораторијски материјал</t>
  </si>
  <si>
    <t>У 2019. години мањи број трудница</t>
  </si>
  <si>
    <t>ЗДРАВСТВЕНА УСТАНОВА Дом здравља"Др Јанош Хаџи" Бачка Топола</t>
  </si>
  <si>
    <t>INDEX</t>
  </si>
  <si>
    <t>УКУПНО: А, А1, Б, Д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</si>
</sst>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0"/>
      <color indexed="17"/>
      <name val="Times New Roman"/>
      <family val="1"/>
    </font>
    <font>
      <sz val="10"/>
      <name val="Cambria"/>
      <family val="1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11"/>
      <color indexed="10"/>
      <name val="Times New Roman"/>
      <family val="1"/>
    </font>
    <font>
      <b/>
      <sz val="10"/>
      <name val="Cambria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Calibri"/>
      <family val="2"/>
    </font>
    <font>
      <sz val="10.5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6"/>
      <color indexed="63"/>
      <name val="Times New Roman"/>
      <family val="1"/>
    </font>
    <font>
      <b/>
      <sz val="18"/>
      <color indexed="63"/>
      <name val="Times New Roman"/>
      <family val="1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b/>
      <sz val="16"/>
      <color rgb="FF333333"/>
      <name val="Times New Roman"/>
      <family val="1"/>
    </font>
    <font>
      <b/>
      <sz val="18"/>
      <color rgb="FF333333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6" borderId="5" applyNumberFormat="0" applyAlignment="0" applyProtection="0"/>
    <xf numFmtId="0" fontId="15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7" fillId="32" borderId="8" applyNumberFormat="0" applyAlignment="0" applyProtection="0"/>
    <xf numFmtId="0" fontId="17" fillId="3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9" fillId="33" borderId="9">
      <alignment vertical="center"/>
      <protection/>
    </xf>
    <xf numFmtId="0" fontId="55" fillId="0" borderId="9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208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1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top" wrapText="1"/>
    </xf>
    <xf numFmtId="3" fontId="38" fillId="0" borderId="0" xfId="204" applyNumberFormat="1" applyFont="1" applyFill="1" applyBorder="1" applyAlignment="1" applyProtection="1">
      <alignment wrapText="1"/>
      <protection/>
    </xf>
    <xf numFmtId="3" fontId="38" fillId="0" borderId="0" xfId="204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2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22" fillId="0" borderId="0" xfId="0" applyNumberFormat="1" applyFont="1" applyFill="1" applyAlignment="1">
      <alignment/>
    </xf>
    <xf numFmtId="49" fontId="3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vertical="top" wrapText="1"/>
    </xf>
    <xf numFmtId="0" fontId="20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206" applyFont="1" applyProtection="1">
      <alignment/>
      <protection/>
    </xf>
    <xf numFmtId="0" fontId="22" fillId="0" borderId="0" xfId="206" applyFont="1" applyAlignment="1" applyProtection="1">
      <alignment horizontal="left"/>
      <protection/>
    </xf>
    <xf numFmtId="0" fontId="20" fillId="0" borderId="0" xfId="206" applyFont="1" applyAlignment="1" applyProtection="1">
      <alignment/>
      <protection/>
    </xf>
    <xf numFmtId="0" fontId="20" fillId="0" borderId="12" xfId="206" applyFont="1" applyBorder="1" applyAlignment="1" applyProtection="1">
      <alignment/>
      <protection locked="0"/>
    </xf>
    <xf numFmtId="0" fontId="22" fillId="0" borderId="0" xfId="206" applyFont="1" applyBorder="1" applyAlignment="1" applyProtection="1">
      <alignment/>
      <protection/>
    </xf>
    <xf numFmtId="0" fontId="20" fillId="0" borderId="0" xfId="206" applyFont="1" applyBorder="1" applyProtection="1">
      <alignment/>
      <protection/>
    </xf>
    <xf numFmtId="0" fontId="20" fillId="0" borderId="0" xfId="206" applyFont="1" applyBorder="1" applyAlignment="1" applyProtection="1">
      <alignment/>
      <protection/>
    </xf>
    <xf numFmtId="0" fontId="20" fillId="0" borderId="0" xfId="206" applyFont="1" applyBorder="1" applyAlignment="1" applyProtection="1">
      <alignment horizontal="left"/>
      <protection/>
    </xf>
    <xf numFmtId="0" fontId="20" fillId="0" borderId="0" xfId="206" applyFont="1" applyBorder="1" applyProtection="1">
      <alignment/>
      <protection locked="0"/>
    </xf>
    <xf numFmtId="0" fontId="20" fillId="0" borderId="0" xfId="206" applyFont="1" applyFill="1" applyProtection="1">
      <alignment/>
      <protection/>
    </xf>
    <xf numFmtId="0" fontId="26" fillId="0" borderId="0" xfId="206" applyFont="1" applyAlignment="1" applyProtection="1">
      <alignment horizontal="left"/>
      <protection/>
    </xf>
    <xf numFmtId="0" fontId="26" fillId="0" borderId="0" xfId="206" applyFont="1" applyAlignment="1" applyProtection="1">
      <alignment/>
      <protection/>
    </xf>
    <xf numFmtId="0" fontId="26" fillId="0" borderId="0" xfId="206" applyFont="1" applyProtection="1">
      <alignment/>
      <protection/>
    </xf>
    <xf numFmtId="0" fontId="20" fillId="0" borderId="0" xfId="206" applyFont="1" applyAlignment="1" applyProtection="1">
      <alignment horizontal="right"/>
      <protection/>
    </xf>
    <xf numFmtId="0" fontId="26" fillId="0" borderId="0" xfId="206" applyFont="1" applyFill="1" applyProtection="1">
      <alignment/>
      <protection/>
    </xf>
    <xf numFmtId="0" fontId="20" fillId="0" borderId="11" xfId="206" applyNumberFormat="1" applyFont="1" applyBorder="1" applyAlignment="1" applyProtection="1">
      <alignment horizontal="right"/>
      <protection locked="0"/>
    </xf>
    <xf numFmtId="0" fontId="20" fillId="4" borderId="11" xfId="206" applyNumberFormat="1" applyFont="1" applyFill="1" applyBorder="1" applyAlignment="1" applyProtection="1">
      <alignment horizontal="right"/>
      <protection/>
    </xf>
    <xf numFmtId="0" fontId="20" fillId="7" borderId="11" xfId="206" applyNumberFormat="1" applyFont="1" applyFill="1" applyBorder="1" applyAlignment="1" applyProtection="1">
      <alignment horizontal="right"/>
      <protection/>
    </xf>
    <xf numFmtId="0" fontId="20" fillId="0" borderId="11" xfId="206" applyNumberFormat="1" applyFont="1" applyBorder="1" applyProtection="1">
      <alignment/>
      <protection locked="0"/>
    </xf>
    <xf numFmtId="0" fontId="20" fillId="0" borderId="11" xfId="206" applyNumberFormat="1" applyFont="1" applyFill="1" applyBorder="1" applyAlignment="1" applyProtection="1">
      <alignment horizontal="right"/>
      <protection/>
    </xf>
    <xf numFmtId="0" fontId="20" fillId="0" borderId="11" xfId="206" applyNumberFormat="1" applyFont="1" applyFill="1" applyBorder="1" applyAlignment="1" applyProtection="1">
      <alignment horizontal="right"/>
      <protection locked="0"/>
    </xf>
    <xf numFmtId="0" fontId="20" fillId="0" borderId="11" xfId="206" applyNumberFormat="1" applyFont="1" applyFill="1" applyBorder="1" applyProtection="1">
      <alignment/>
      <protection locked="0"/>
    </xf>
    <xf numFmtId="0" fontId="26" fillId="0" borderId="0" xfId="206" applyFont="1" applyAlignment="1" applyProtection="1">
      <alignment vertical="center"/>
      <protection/>
    </xf>
    <xf numFmtId="0" fontId="26" fillId="0" borderId="0" xfId="206" applyFont="1" applyBorder="1" applyProtection="1">
      <alignment/>
      <protection/>
    </xf>
    <xf numFmtId="0" fontId="36" fillId="0" borderId="0" xfId="181" applyFont="1" applyAlignment="1" applyProtection="1">
      <alignment/>
      <protection/>
    </xf>
    <xf numFmtId="0" fontId="36" fillId="0" borderId="0" xfId="181" applyFont="1" applyAlignment="1" applyProtection="1">
      <alignment wrapText="1"/>
      <protection/>
    </xf>
    <xf numFmtId="0" fontId="34" fillId="0" borderId="0" xfId="181" applyFont="1" applyProtection="1">
      <alignment/>
      <protection/>
    </xf>
    <xf numFmtId="0" fontId="22" fillId="0" borderId="0" xfId="181" applyFont="1" applyAlignment="1" applyProtection="1">
      <alignment horizontal="center" wrapText="1"/>
      <protection/>
    </xf>
    <xf numFmtId="0" fontId="20" fillId="0" borderId="0" xfId="181" applyFont="1" applyProtection="1">
      <alignment/>
      <protection/>
    </xf>
    <xf numFmtId="0" fontId="20" fillId="0" borderId="0" xfId="181" applyFont="1" applyAlignment="1" applyProtection="1">
      <alignment wrapText="1"/>
      <protection/>
    </xf>
    <xf numFmtId="0" fontId="20" fillId="0" borderId="0" xfId="181" applyFont="1" applyAlignment="1" applyProtection="1">
      <alignment horizontal="center" wrapText="1"/>
      <protection/>
    </xf>
    <xf numFmtId="0" fontId="2" fillId="0" borderId="0" xfId="206" applyFont="1" applyProtection="1">
      <alignment/>
      <protection/>
    </xf>
    <xf numFmtId="0" fontId="20" fillId="0" borderId="0" xfId="206" applyFont="1" applyAlignment="1" applyProtection="1">
      <alignment wrapText="1"/>
      <protection/>
    </xf>
    <xf numFmtId="0" fontId="26" fillId="0" borderId="0" xfId="206" applyFont="1" applyFill="1" applyBorder="1" applyAlignment="1" applyProtection="1">
      <alignment vertical="center"/>
      <protection/>
    </xf>
    <xf numFmtId="0" fontId="26" fillId="0" borderId="0" xfId="206" applyFont="1" applyAlignment="1" applyProtection="1">
      <alignment wrapText="1"/>
      <protection/>
    </xf>
    <xf numFmtId="0" fontId="20" fillId="0" borderId="0" xfId="201" applyFont="1" applyProtection="1">
      <alignment/>
      <protection/>
    </xf>
    <xf numFmtId="0" fontId="20" fillId="0" borderId="0" xfId="200" applyFont="1" applyProtection="1">
      <alignment/>
      <protection/>
    </xf>
    <xf numFmtId="188" fontId="26" fillId="0" borderId="0" xfId="206" applyNumberFormat="1" applyFont="1" applyProtection="1">
      <alignment/>
      <protection/>
    </xf>
    <xf numFmtId="0" fontId="0" fillId="0" borderId="0" xfId="181">
      <alignment/>
      <protection/>
    </xf>
    <xf numFmtId="0" fontId="2" fillId="0" borderId="0" xfId="181" applyFont="1" applyFill="1" applyAlignment="1">
      <alignment/>
      <protection/>
    </xf>
    <xf numFmtId="0" fontId="41" fillId="0" borderId="12" xfId="181" applyFont="1" applyFill="1" applyBorder="1" applyAlignment="1" applyProtection="1">
      <alignment/>
      <protection locked="0"/>
    </xf>
    <xf numFmtId="0" fontId="41" fillId="0" borderId="0" xfId="181" applyFont="1">
      <alignment/>
      <protection/>
    </xf>
    <xf numFmtId="0" fontId="41" fillId="0" borderId="0" xfId="181" applyFont="1" applyFill="1" applyBorder="1" applyAlignment="1">
      <alignment/>
      <protection/>
    </xf>
    <xf numFmtId="0" fontId="3" fillId="0" borderId="0" xfId="181" applyFont="1">
      <alignment/>
      <protection/>
    </xf>
    <xf numFmtId="0" fontId="41" fillId="0" borderId="0" xfId="181" applyFont="1" applyBorder="1">
      <alignment/>
      <protection/>
    </xf>
    <xf numFmtId="0" fontId="0" fillId="0" borderId="0" xfId="181" applyBorder="1">
      <alignment/>
      <protection/>
    </xf>
    <xf numFmtId="0" fontId="20" fillId="0" borderId="0" xfId="181" applyFont="1" applyBorder="1" applyAlignment="1">
      <alignment horizontal="right"/>
      <protection/>
    </xf>
    <xf numFmtId="0" fontId="9" fillId="0" borderId="10" xfId="223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3" fillId="0" borderId="0" xfId="207" applyFont="1" applyFill="1" applyBorder="1">
      <alignment/>
      <protection/>
    </xf>
    <xf numFmtId="0" fontId="2" fillId="0" borderId="0" xfId="207" applyFont="1" applyFill="1" applyBorder="1">
      <alignment/>
      <protection/>
    </xf>
    <xf numFmtId="0" fontId="2" fillId="0" borderId="0" xfId="207" applyFont="1" applyFill="1">
      <alignment/>
      <protection/>
    </xf>
    <xf numFmtId="0" fontId="3" fillId="0" borderId="0" xfId="207" applyFont="1" applyFill="1" applyAlignment="1">
      <alignment/>
      <protection/>
    </xf>
    <xf numFmtId="0" fontId="20" fillId="0" borderId="0" xfId="209" applyFont="1" applyFill="1">
      <alignment/>
      <protection/>
    </xf>
    <xf numFmtId="0" fontId="20" fillId="0" borderId="0" xfId="209" applyFont="1" applyFill="1" applyAlignment="1">
      <alignment horizontal="right"/>
      <protection/>
    </xf>
    <xf numFmtId="0" fontId="20" fillId="0" borderId="0" xfId="207" applyFont="1" applyFill="1">
      <alignment/>
      <protection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16" fontId="0" fillId="0" borderId="11" xfId="0" applyNumberForma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2" fillId="0" borderId="11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2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205" applyFont="1" applyFill="1">
      <alignment/>
      <protection/>
    </xf>
    <xf numFmtId="49" fontId="20" fillId="0" borderId="0" xfId="205" applyNumberFormat="1" applyFont="1" applyFill="1">
      <alignment/>
      <protection/>
    </xf>
    <xf numFmtId="0" fontId="20" fillId="0" borderId="0" xfId="205" applyFont="1" applyFill="1">
      <alignment/>
      <protection/>
    </xf>
    <xf numFmtId="0" fontId="20" fillId="0" borderId="0" xfId="205" applyFont="1" applyFill="1">
      <alignment/>
      <protection/>
    </xf>
    <xf numFmtId="0" fontId="20" fillId="0" borderId="11" xfId="205" applyFont="1" applyFill="1" applyBorder="1">
      <alignment/>
      <protection/>
    </xf>
    <xf numFmtId="49" fontId="20" fillId="0" borderId="0" xfId="205" applyNumberFormat="1" applyFont="1" applyFill="1">
      <alignment/>
      <protection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43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left" vertical="center"/>
    </xf>
    <xf numFmtId="49" fontId="2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/>
    </xf>
    <xf numFmtId="0" fontId="20" fillId="0" borderId="0" xfId="181" applyFont="1" applyAlignment="1" applyProtection="1">
      <alignment/>
      <protection/>
    </xf>
    <xf numFmtId="0" fontId="20" fillId="0" borderId="0" xfId="181" applyFont="1" applyBorder="1" applyAlignment="1" applyProtection="1">
      <alignment/>
      <protection/>
    </xf>
    <xf numFmtId="0" fontId="20" fillId="0" borderId="0" xfId="181" applyFont="1" applyBorder="1" applyAlignment="1" applyProtection="1">
      <alignment horizontal="center"/>
      <protection/>
    </xf>
    <xf numFmtId="0" fontId="34" fillId="0" borderId="11" xfId="181" applyFont="1" applyBorder="1" applyAlignment="1" applyProtection="1">
      <alignment horizontal="center" vertical="center" wrapText="1"/>
      <protection locked="0"/>
    </xf>
    <xf numFmtId="0" fontId="34" fillId="0" borderId="11" xfId="181" applyFont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>
      <alignment vertical="top" wrapText="1"/>
    </xf>
    <xf numFmtId="0" fontId="35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49" fontId="2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2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center"/>
    </xf>
    <xf numFmtId="0" fontId="20" fillId="34" borderId="11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right"/>
    </xf>
    <xf numFmtId="0" fontId="20" fillId="35" borderId="11" xfId="175" applyFont="1" applyFill="1" applyBorder="1" applyAlignment="1">
      <alignment horizontal="left" vertical="top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11" xfId="203" applyFont="1" applyFill="1" applyBorder="1" applyAlignment="1">
      <alignment horizontal="center" vertical="top" wrapText="1"/>
      <protection/>
    </xf>
    <xf numFmtId="0" fontId="20" fillId="34" borderId="11" xfId="202" applyFont="1" applyFill="1" applyBorder="1" applyAlignment="1">
      <alignment horizontal="left" vertical="top" wrapText="1"/>
      <protection/>
    </xf>
    <xf numFmtId="0" fontId="20" fillId="34" borderId="11" xfId="0" applyFont="1" applyFill="1" applyBorder="1" applyAlignment="1">
      <alignment vertical="center"/>
    </xf>
    <xf numFmtId="0" fontId="20" fillId="34" borderId="11" xfId="0" applyFont="1" applyFill="1" applyBorder="1" applyAlignment="1">
      <alignment/>
    </xf>
    <xf numFmtId="0" fontId="20" fillId="36" borderId="11" xfId="157" applyFont="1" applyFill="1" applyBorder="1" applyAlignment="1">
      <alignment horizontal="left" vertical="top" wrapText="1"/>
    </xf>
    <xf numFmtId="0" fontId="20" fillId="34" borderId="11" xfId="175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20" fillId="34" borderId="11" xfId="0" applyNumberFormat="1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center"/>
    </xf>
    <xf numFmtId="49" fontId="32" fillId="34" borderId="11" xfId="208" applyNumberFormat="1" applyFont="1" applyFill="1" applyBorder="1" applyAlignment="1">
      <alignment horizontal="center" vertical="center"/>
      <protection/>
    </xf>
    <xf numFmtId="0" fontId="20" fillId="34" borderId="11" xfId="208" applyFont="1" applyFill="1" applyBorder="1" applyAlignment="1">
      <alignment horizontal="left" vertical="center" wrapText="1"/>
      <protection/>
    </xf>
    <xf numFmtId="0" fontId="22" fillId="34" borderId="11" xfId="208" applyFont="1" applyFill="1" applyBorder="1" applyAlignment="1">
      <alignment horizontal="left" vertical="center"/>
      <protection/>
    </xf>
    <xf numFmtId="49" fontId="20" fillId="34" borderId="11" xfId="208" applyNumberFormat="1" applyFont="1" applyFill="1" applyBorder="1" applyAlignment="1">
      <alignment horizontal="center"/>
      <protection/>
    </xf>
    <xf numFmtId="0" fontId="20" fillId="34" borderId="11" xfId="208" applyFont="1" applyFill="1" applyBorder="1" applyAlignment="1">
      <alignment horizontal="left" vertical="center"/>
      <protection/>
    </xf>
    <xf numFmtId="49" fontId="20" fillId="34" borderId="11" xfId="208" applyNumberFormat="1" applyFont="1" applyFill="1" applyBorder="1" applyAlignment="1">
      <alignment horizontal="center"/>
      <protection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vertical="center"/>
    </xf>
    <xf numFmtId="49" fontId="20" fillId="34" borderId="0" xfId="0" applyNumberFormat="1" applyFont="1" applyFill="1" applyAlignment="1">
      <alignment/>
    </xf>
    <xf numFmtId="0" fontId="22" fillId="0" borderId="0" xfId="181" applyFont="1" applyAlignment="1" applyProtection="1">
      <alignment/>
      <protection/>
    </xf>
    <xf numFmtId="0" fontId="9" fillId="0" borderId="10" xfId="223" applyFill="1" applyAlignment="1">
      <alignment/>
    </xf>
    <xf numFmtId="0" fontId="22" fillId="34" borderId="11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22" fillId="0" borderId="0" xfId="207" applyFont="1" applyFill="1">
      <alignment/>
      <protection/>
    </xf>
    <xf numFmtId="0" fontId="0" fillId="0" borderId="0" xfId="0" applyFill="1" applyAlignment="1">
      <alignment horizontal="left"/>
    </xf>
    <xf numFmtId="0" fontId="20" fillId="0" borderId="11" xfId="206" applyNumberFormat="1" applyFont="1" applyBorder="1" applyAlignment="1" applyProtection="1">
      <alignment wrapText="1"/>
      <protection locked="0"/>
    </xf>
    <xf numFmtId="0" fontId="9" fillId="0" borderId="10" xfId="223" applyFill="1" applyAlignment="1">
      <alignment vertical="center" wrapText="1"/>
    </xf>
    <xf numFmtId="0" fontId="9" fillId="0" borderId="10" xfId="223" applyFill="1" applyAlignment="1">
      <alignment horizontal="center" vertical="center" wrapText="1"/>
    </xf>
    <xf numFmtId="0" fontId="0" fillId="0" borderId="0" xfId="181" applyFill="1">
      <alignment/>
      <protection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39" fillId="0" borderId="0" xfId="201" applyFont="1" applyAlignment="1" applyProtection="1">
      <alignment wrapText="1"/>
      <protection/>
    </xf>
    <xf numFmtId="0" fontId="39" fillId="0" borderId="0" xfId="201" applyFont="1" applyAlignment="1" applyProtection="1">
      <alignment horizontal="left" wrapText="1"/>
      <protection/>
    </xf>
    <xf numFmtId="0" fontId="39" fillId="0" borderId="0" xfId="181" applyFont="1" applyAlignment="1" applyProtection="1">
      <alignment/>
      <protection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vertical="top"/>
    </xf>
    <xf numFmtId="0" fontId="33" fillId="0" borderId="0" xfId="0" applyFont="1" applyAlignment="1">
      <alignment vertical="top"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22" fillId="2" borderId="0" xfId="0" applyFont="1" applyFill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9" fillId="0" borderId="0" xfId="209" applyFont="1" applyFill="1" applyBorder="1" applyAlignment="1">
      <alignment horizontal="right" vertical="top"/>
      <protection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9" fillId="0" borderId="0" xfId="209" applyFont="1" applyFill="1" applyBorder="1" applyAlignment="1">
      <alignment horizontal="right"/>
      <protection/>
    </xf>
    <xf numFmtId="0" fontId="39" fillId="0" borderId="0" xfId="0" applyFont="1" applyFill="1" applyBorder="1" applyAlignment="1">
      <alignment horizontal="left"/>
    </xf>
    <xf numFmtId="0" fontId="39" fillId="0" borderId="0" xfId="207" applyFont="1" applyFill="1" applyBorder="1" applyAlignment="1">
      <alignment/>
      <protection/>
    </xf>
    <xf numFmtId="0" fontId="33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/>
    </xf>
    <xf numFmtId="0" fontId="20" fillId="34" borderId="11" xfId="202" applyFont="1" applyFill="1" applyBorder="1" applyAlignment="1">
      <alignment horizontal="left" vertical="center" wrapText="1"/>
      <protection/>
    </xf>
    <xf numFmtId="0" fontId="32" fillId="0" borderId="11" xfId="0" applyFont="1" applyBorder="1" applyAlignment="1" applyProtection="1">
      <alignment horizontal="left" vertical="top" wrapText="1" readingOrder="1"/>
      <protection locked="0"/>
    </xf>
    <xf numFmtId="0" fontId="0" fillId="37" borderId="11" xfId="0" applyFill="1" applyBorder="1" applyAlignment="1">
      <alignment/>
    </xf>
    <xf numFmtId="49" fontId="22" fillId="37" borderId="11" xfId="0" applyNumberFormat="1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vertical="center"/>
    </xf>
    <xf numFmtId="0" fontId="20" fillId="37" borderId="11" xfId="206" applyNumberFormat="1" applyFont="1" applyFill="1" applyBorder="1" applyAlignment="1" applyProtection="1">
      <alignment horizontal="right"/>
      <protection/>
    </xf>
    <xf numFmtId="0" fontId="20" fillId="37" borderId="11" xfId="206" applyNumberFormat="1" applyFont="1" applyFill="1" applyBorder="1" applyAlignment="1" applyProtection="1">
      <alignment horizontal="right"/>
      <protection locked="0"/>
    </xf>
    <xf numFmtId="0" fontId="26" fillId="37" borderId="11" xfId="206" applyFont="1" applyFill="1" applyBorder="1" applyAlignment="1" applyProtection="1">
      <alignment horizontal="center" vertical="center" wrapText="1"/>
      <protection/>
    </xf>
    <xf numFmtId="0" fontId="26" fillId="37" borderId="11" xfId="206" applyFont="1" applyFill="1" applyBorder="1" applyAlignment="1" applyProtection="1">
      <alignment vertical="center" wrapText="1"/>
      <protection/>
    </xf>
    <xf numFmtId="0" fontId="20" fillId="37" borderId="11" xfId="202" applyFont="1" applyFill="1" applyBorder="1" applyAlignment="1">
      <alignment horizontal="left" vertical="top" wrapText="1"/>
      <protection/>
    </xf>
    <xf numFmtId="0" fontId="20" fillId="37" borderId="11" xfId="0" applyFont="1" applyFill="1" applyBorder="1" applyAlignment="1">
      <alignment vertical="center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22" fillId="37" borderId="11" xfId="202" applyFont="1" applyFill="1" applyBorder="1" applyAlignment="1">
      <alignment horizontal="left" vertical="top" wrapText="1"/>
      <protection/>
    </xf>
    <xf numFmtId="49" fontId="20" fillId="37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right" vertical="center" wrapText="1"/>
    </xf>
    <xf numFmtId="0" fontId="20" fillId="0" borderId="11" xfId="205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top" wrapText="1" readingOrder="1"/>
      <protection locked="0"/>
    </xf>
    <xf numFmtId="0" fontId="20" fillId="0" borderId="1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22" fillId="0" borderId="11" xfId="209" applyFont="1" applyFill="1" applyBorder="1" applyAlignment="1">
      <alignment horizontal="left" vertical="center" wrapText="1"/>
      <protection/>
    </xf>
    <xf numFmtId="0" fontId="22" fillId="0" borderId="11" xfId="209" applyFont="1" applyFill="1" applyBorder="1" applyAlignment="1">
      <alignment horizontal="center" vertical="center" wrapText="1"/>
      <protection/>
    </xf>
    <xf numFmtId="0" fontId="20" fillId="0" borderId="11" xfId="209" applyFont="1" applyFill="1" applyBorder="1" applyAlignment="1">
      <alignment/>
      <protection/>
    </xf>
    <xf numFmtId="0" fontId="20" fillId="0" borderId="11" xfId="209" applyFont="1" applyFill="1" applyBorder="1">
      <alignment/>
      <protection/>
    </xf>
    <xf numFmtId="0" fontId="20" fillId="34" borderId="11" xfId="209" applyFont="1" applyFill="1" applyBorder="1" applyAlignment="1">
      <alignment/>
      <protection/>
    </xf>
    <xf numFmtId="0" fontId="22" fillId="34" borderId="11" xfId="207" applyFont="1" applyFill="1" applyBorder="1">
      <alignment/>
      <protection/>
    </xf>
    <xf numFmtId="0" fontId="20" fillId="0" borderId="11" xfId="207" applyFont="1" applyFill="1" applyBorder="1">
      <alignment/>
      <protection/>
    </xf>
    <xf numFmtId="0" fontId="22" fillId="34" borderId="11" xfId="209" applyFont="1" applyFill="1" applyBorder="1" applyAlignment="1">
      <alignment/>
      <protection/>
    </xf>
    <xf numFmtId="0" fontId="22" fillId="0" borderId="11" xfId="209" applyFont="1" applyFill="1" applyBorder="1" applyAlignment="1">
      <alignment/>
      <protection/>
    </xf>
    <xf numFmtId="0" fontId="22" fillId="0" borderId="11" xfId="207" applyFont="1" applyFill="1" applyBorder="1">
      <alignment/>
      <protection/>
    </xf>
    <xf numFmtId="0" fontId="20" fillId="0" borderId="11" xfId="207" applyFont="1" applyFill="1" applyBorder="1">
      <alignment/>
      <protection/>
    </xf>
    <xf numFmtId="0" fontId="26" fillId="37" borderId="11" xfId="206" applyFont="1" applyFill="1" applyBorder="1" applyAlignment="1" applyProtection="1">
      <alignment horizontal="center" vertical="center"/>
      <protection/>
    </xf>
    <xf numFmtId="16" fontId="26" fillId="37" borderId="11" xfId="206" applyNumberFormat="1" applyFont="1" applyFill="1" applyBorder="1" applyAlignment="1" applyProtection="1">
      <alignment horizontal="center" vertical="center"/>
      <protection/>
    </xf>
    <xf numFmtId="0" fontId="26" fillId="37" borderId="11" xfId="206" applyFont="1" applyFill="1" applyBorder="1" applyAlignment="1" applyProtection="1">
      <alignment vertical="center"/>
      <protection/>
    </xf>
    <xf numFmtId="0" fontId="36" fillId="4" borderId="11" xfId="206" applyNumberFormat="1" applyFont="1" applyFill="1" applyBorder="1" applyAlignment="1" applyProtection="1">
      <alignment horizontal="right"/>
      <protection/>
    </xf>
    <xf numFmtId="0" fontId="36" fillId="7" borderId="11" xfId="206" applyNumberFormat="1" applyFont="1" applyFill="1" applyBorder="1" applyAlignment="1" applyProtection="1">
      <alignment horizontal="right"/>
      <protection/>
    </xf>
    <xf numFmtId="0" fontId="20" fillId="37" borderId="11" xfId="181" applyFont="1" applyFill="1" applyBorder="1" applyAlignment="1" applyProtection="1">
      <alignment horizontal="center" vertical="center" wrapText="1"/>
      <protection/>
    </xf>
    <xf numFmtId="0" fontId="34" fillId="4" borderId="11" xfId="181" applyFont="1" applyFill="1" applyBorder="1" applyAlignment="1" applyProtection="1">
      <alignment horizontal="center" vertical="center" wrapText="1"/>
      <protection/>
    </xf>
    <xf numFmtId="0" fontId="34" fillId="7" borderId="11" xfId="181" applyFont="1" applyFill="1" applyBorder="1" applyAlignment="1" applyProtection="1">
      <alignment horizontal="center" vertical="center" wrapText="1"/>
      <protection/>
    </xf>
    <xf numFmtId="0" fontId="34" fillId="7" borderId="11" xfId="181" applyFont="1" applyFill="1" applyBorder="1" applyAlignment="1" applyProtection="1">
      <alignment horizontal="center" vertical="center"/>
      <protection/>
    </xf>
    <xf numFmtId="0" fontId="34" fillId="0" borderId="11" xfId="181" applyFont="1" applyFill="1" applyBorder="1" applyAlignment="1" applyProtection="1">
      <alignment horizontal="center" vertical="center" wrapText="1"/>
      <protection/>
    </xf>
    <xf numFmtId="0" fontId="20" fillId="37" borderId="11" xfId="181" applyFont="1" applyFill="1" applyBorder="1" applyAlignment="1" applyProtection="1">
      <alignment horizontal="center" vertical="top" wrapText="1"/>
      <protection/>
    </xf>
    <xf numFmtId="0" fontId="20" fillId="37" borderId="11" xfId="181" applyFont="1" applyFill="1" applyBorder="1" applyAlignment="1" applyProtection="1">
      <alignment horizontal="center" vertical="center"/>
      <protection/>
    </xf>
    <xf numFmtId="0" fontId="22" fillId="37" borderId="11" xfId="181" applyFont="1" applyFill="1" applyBorder="1" applyAlignment="1" applyProtection="1">
      <alignment horizontal="right"/>
      <protection/>
    </xf>
    <xf numFmtId="0" fontId="36" fillId="4" borderId="11" xfId="181" applyFont="1" applyFill="1" applyBorder="1" applyAlignment="1" applyProtection="1">
      <alignment horizontal="center" vertical="center"/>
      <protection/>
    </xf>
    <xf numFmtId="0" fontId="36" fillId="4" borderId="11" xfId="181" applyFont="1" applyFill="1" applyBorder="1" applyAlignment="1" applyProtection="1">
      <alignment horizontal="center" vertical="center" wrapText="1"/>
      <protection/>
    </xf>
    <xf numFmtId="0" fontId="36" fillId="7" borderId="11" xfId="181" applyFont="1" applyFill="1" applyBorder="1" applyAlignment="1" applyProtection="1">
      <alignment horizontal="center" vertical="center" wrapText="1"/>
      <protection/>
    </xf>
    <xf numFmtId="0" fontId="36" fillId="7" borderId="11" xfId="181" applyFont="1" applyFill="1" applyBorder="1" applyAlignment="1" applyProtection="1">
      <alignment horizontal="center" vertical="center"/>
      <protection/>
    </xf>
    <xf numFmtId="0" fontId="20" fillId="0" borderId="11" xfId="181" applyFont="1" applyBorder="1" applyProtection="1">
      <alignment/>
      <protection locked="0"/>
    </xf>
    <xf numFmtId="0" fontId="20" fillId="0" borderId="11" xfId="201" applyFont="1" applyBorder="1" applyAlignment="1" applyProtection="1">
      <alignment wrapText="1"/>
      <protection locked="0"/>
    </xf>
    <xf numFmtId="0" fontId="22" fillId="0" borderId="11" xfId="201" applyFont="1" applyBorder="1" applyAlignment="1" applyProtection="1">
      <alignment horizontal="right" vertical="center"/>
      <protection/>
    </xf>
    <xf numFmtId="0" fontId="36" fillId="0" borderId="11" xfId="206" applyNumberFormat="1" applyFont="1" applyFill="1" applyBorder="1" applyAlignment="1" applyProtection="1">
      <alignment horizontal="right"/>
      <protection/>
    </xf>
    <xf numFmtId="0" fontId="20" fillId="0" borderId="11" xfId="201" applyFont="1" applyBorder="1" applyAlignment="1" applyProtection="1">
      <alignment vertical="center" wrapText="1"/>
      <protection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22" fillId="6" borderId="11" xfId="0" applyFont="1" applyFill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/>
    </xf>
    <xf numFmtId="0" fontId="20" fillId="6" borderId="11" xfId="0" applyFont="1" applyFill="1" applyBorder="1" applyAlignment="1">
      <alignment horizontal="center" vertical="center" wrapText="1"/>
    </xf>
    <xf numFmtId="49" fontId="20" fillId="6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/>
    </xf>
    <xf numFmtId="0" fontId="22" fillId="6" borderId="11" xfId="0" applyFont="1" applyFill="1" applyBorder="1" applyAlignment="1">
      <alignment vertical="top" wrapText="1"/>
    </xf>
    <xf numFmtId="0" fontId="20" fillId="6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wrapText="1"/>
    </xf>
    <xf numFmtId="49" fontId="22" fillId="6" borderId="11" xfId="0" applyNumberFormat="1" applyFont="1" applyFill="1" applyBorder="1" applyAlignment="1">
      <alignment horizontal="center" wrapText="1"/>
    </xf>
    <xf numFmtId="0" fontId="22" fillId="7" borderId="11" xfId="0" applyFont="1" applyFill="1" applyBorder="1" applyAlignment="1">
      <alignment vertical="top" wrapText="1"/>
    </xf>
    <xf numFmtId="0" fontId="0" fillId="7" borderId="11" xfId="0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35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0" fillId="37" borderId="11" xfId="203" applyFont="1" applyFill="1" applyBorder="1" applyAlignment="1">
      <alignment horizontal="center" vertical="top" wrapText="1"/>
      <protection/>
    </xf>
    <xf numFmtId="0" fontId="22" fillId="6" borderId="11" xfId="0" applyFont="1" applyFill="1" applyBorder="1" applyAlignment="1">
      <alignment horizontal="right" vertical="center" wrapText="1"/>
    </xf>
    <xf numFmtId="0" fontId="0" fillId="6" borderId="11" xfId="0" applyFill="1" applyBorder="1" applyAlignment="1">
      <alignment horizontal="left" vertical="center"/>
    </xf>
    <xf numFmtId="0" fontId="43" fillId="6" borderId="11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center" vertical="center" wrapText="1"/>
    </xf>
    <xf numFmtId="0" fontId="33" fillId="37" borderId="11" xfId="181" applyFont="1" applyFill="1" applyBorder="1" applyAlignment="1" applyProtection="1">
      <alignment horizontal="center" vertical="center" wrapText="1"/>
      <protection/>
    </xf>
    <xf numFmtId="0" fontId="25" fillId="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20" fillId="34" borderId="11" xfId="203" applyFont="1" applyFill="1" applyBorder="1" applyAlignment="1">
      <alignment horizontal="center" vertical="center" wrapText="1"/>
      <protection/>
    </xf>
    <xf numFmtId="0" fontId="20" fillId="6" borderId="11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left" vertical="center" wrapText="1"/>
    </xf>
    <xf numFmtId="0" fontId="20" fillId="7" borderId="11" xfId="0" applyFont="1" applyFill="1" applyBorder="1" applyAlignment="1">
      <alignment vertical="center" wrapText="1"/>
    </xf>
    <xf numFmtId="0" fontId="0" fillId="7" borderId="11" xfId="0" applyFill="1" applyBorder="1" applyAlignment="1">
      <alignment horizontal="left" vertical="center"/>
    </xf>
    <xf numFmtId="0" fontId="20" fillId="6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left" vertical="center"/>
    </xf>
    <xf numFmtId="0" fontId="20" fillId="6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left" vertical="center"/>
    </xf>
    <xf numFmtId="0" fontId="32" fillId="34" borderId="11" xfId="208" applyFont="1" applyFill="1" applyBorder="1" applyAlignment="1">
      <alignment horizontal="center" vertical="center"/>
      <protection/>
    </xf>
    <xf numFmtId="49" fontId="20" fillId="34" borderId="11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0" fillId="6" borderId="11" xfId="0" applyFont="1" applyFill="1" applyBorder="1" applyAlignment="1">
      <alignment vertical="center"/>
    </xf>
    <xf numFmtId="0" fontId="20" fillId="35" borderId="11" xfId="175" applyFont="1" applyFill="1" applyBorder="1" applyAlignment="1">
      <alignment horizontal="center" vertical="top" wrapText="1"/>
    </xf>
    <xf numFmtId="0" fontId="20" fillId="37" borderId="11" xfId="0" applyFont="1" applyFill="1" applyBorder="1" applyAlignment="1">
      <alignment horizontal="center" vertical="top" wrapText="1"/>
    </xf>
    <xf numFmtId="0" fontId="20" fillId="34" borderId="11" xfId="175" applyFont="1" applyFill="1" applyBorder="1" applyAlignment="1">
      <alignment horizontal="center" vertical="top" wrapText="1"/>
    </xf>
    <xf numFmtId="0" fontId="20" fillId="36" borderId="11" xfId="157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7" borderId="11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 vertical="top" wrapText="1"/>
    </xf>
    <xf numFmtId="0" fontId="22" fillId="7" borderId="11" xfId="0" applyNumberFormat="1" applyFont="1" applyFill="1" applyBorder="1" applyAlignment="1">
      <alignment vertical="top" wrapText="1"/>
    </xf>
    <xf numFmtId="0" fontId="0" fillId="7" borderId="11" xfId="0" applyNumberFormat="1" applyFont="1" applyFill="1" applyBorder="1" applyAlignment="1">
      <alignment/>
    </xf>
    <xf numFmtId="0" fontId="20" fillId="6" borderId="11" xfId="0" applyNumberFormat="1" applyFont="1" applyFill="1" applyBorder="1" applyAlignment="1">
      <alignment horizontal="center" vertical="top" wrapText="1"/>
    </xf>
    <xf numFmtId="0" fontId="22" fillId="6" borderId="11" xfId="0" applyNumberFormat="1" applyFont="1" applyFill="1" applyBorder="1" applyAlignment="1">
      <alignment vertical="top" wrapText="1"/>
    </xf>
    <xf numFmtId="0" fontId="20" fillId="6" borderId="11" xfId="0" applyNumberFormat="1" applyFont="1" applyFill="1" applyBorder="1" applyAlignment="1">
      <alignment vertical="top" wrapText="1"/>
    </xf>
    <xf numFmtId="49" fontId="20" fillId="6" borderId="11" xfId="0" applyNumberFormat="1" applyFont="1" applyFill="1" applyBorder="1" applyAlignment="1">
      <alignment vertical="top" wrapText="1"/>
    </xf>
    <xf numFmtId="0" fontId="22" fillId="6" borderId="11" xfId="0" applyFont="1" applyFill="1" applyBorder="1" applyAlignment="1">
      <alignment horizontal="center" vertical="top" wrapText="1"/>
    </xf>
    <xf numFmtId="49" fontId="22" fillId="6" borderId="11" xfId="0" applyNumberFormat="1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 vertical="top" wrapText="1"/>
    </xf>
    <xf numFmtId="49" fontId="20" fillId="6" borderId="11" xfId="0" applyNumberFormat="1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right" vertical="center" wrapText="1"/>
    </xf>
    <xf numFmtId="0" fontId="22" fillId="6" borderId="11" xfId="0" applyFont="1" applyFill="1" applyBorder="1" applyAlignment="1">
      <alignment horizontal="left" wrapText="1"/>
    </xf>
    <xf numFmtId="0" fontId="20" fillId="6" borderId="11" xfId="0" applyFont="1" applyFill="1" applyBorder="1" applyAlignment="1">
      <alignment vertical="center"/>
    </xf>
    <xf numFmtId="49" fontId="20" fillId="0" borderId="11" xfId="205" applyNumberFormat="1" applyFont="1" applyFill="1" applyBorder="1" applyAlignment="1">
      <alignment horizontal="center" vertical="center" wrapText="1"/>
      <protection/>
    </xf>
    <xf numFmtId="49" fontId="20" fillId="0" borderId="11" xfId="205" applyNumberFormat="1" applyFont="1" applyFill="1" applyBorder="1" applyAlignment="1">
      <alignment horizontal="center" vertical="center" wrapText="1"/>
      <protection/>
    </xf>
    <xf numFmtId="49" fontId="25" fillId="0" borderId="11" xfId="205" applyNumberFormat="1" applyFont="1" applyFill="1" applyBorder="1" applyAlignment="1">
      <alignment horizontal="center" vertical="center" wrapText="1"/>
      <protection/>
    </xf>
    <xf numFmtId="49" fontId="22" fillId="6" borderId="11" xfId="205" applyNumberFormat="1" applyFont="1" applyFill="1" applyBorder="1" applyAlignment="1">
      <alignment horizontal="center" vertical="center"/>
      <protection/>
    </xf>
    <xf numFmtId="0" fontId="22" fillId="6" borderId="11" xfId="205" applyFont="1" applyFill="1" applyBorder="1" applyAlignment="1">
      <alignment vertical="center"/>
      <protection/>
    </xf>
    <xf numFmtId="0" fontId="20" fillId="6" borderId="11" xfId="205" applyFont="1" applyFill="1" applyBorder="1">
      <alignment/>
      <protection/>
    </xf>
    <xf numFmtId="49" fontId="20" fillId="6" borderId="11" xfId="205" applyNumberFormat="1" applyFont="1" applyFill="1" applyBorder="1" applyAlignment="1">
      <alignment horizontal="center" vertical="center" wrapText="1"/>
      <protection/>
    </xf>
    <xf numFmtId="0" fontId="22" fillId="6" borderId="11" xfId="205" applyFont="1" applyFill="1" applyBorder="1" applyAlignment="1">
      <alignment horizontal="left" vertical="center" wrapText="1"/>
      <protection/>
    </xf>
    <xf numFmtId="49" fontId="20" fillId="6" borderId="11" xfId="205" applyNumberFormat="1" applyFont="1" applyFill="1" applyBorder="1" applyAlignment="1">
      <alignment horizontal="center" vertical="center" wrapText="1"/>
      <protection/>
    </xf>
    <xf numFmtId="0" fontId="22" fillId="6" borderId="11" xfId="205" applyFont="1" applyFill="1" applyBorder="1" applyAlignment="1">
      <alignment horizontal="left" vertical="center" wrapText="1"/>
      <protection/>
    </xf>
    <xf numFmtId="3" fontId="25" fillId="6" borderId="11" xfId="205" applyNumberFormat="1" applyFont="1" applyFill="1" applyBorder="1" applyAlignment="1">
      <alignment horizontal="center" vertical="center" wrapText="1"/>
      <protection/>
    </xf>
    <xf numFmtId="0" fontId="20" fillId="2" borderId="11" xfId="203" applyFont="1" applyFill="1" applyBorder="1" applyAlignment="1">
      <alignment horizontal="center" vertical="top" wrapText="1"/>
      <protection/>
    </xf>
    <xf numFmtId="0" fontId="20" fillId="2" borderId="11" xfId="0" applyFont="1" applyFill="1" applyBorder="1" applyAlignment="1">
      <alignment vertical="center"/>
    </xf>
    <xf numFmtId="0" fontId="22" fillId="2" borderId="11" xfId="202" applyFont="1" applyFill="1" applyBorder="1" applyAlignment="1">
      <alignment horizontal="left" vertical="top" wrapText="1"/>
      <protection/>
    </xf>
    <xf numFmtId="0" fontId="26" fillId="37" borderId="11" xfId="206" applyFont="1" applyFill="1" applyBorder="1" applyAlignment="1" applyProtection="1">
      <alignment horizontal="left" vertical="center"/>
      <protection/>
    </xf>
    <xf numFmtId="0" fontId="26" fillId="37" borderId="11" xfId="206" applyFont="1" applyFill="1" applyBorder="1" applyAlignment="1" applyProtection="1">
      <alignment horizontal="left" vertical="center"/>
      <protection locked="0"/>
    </xf>
    <xf numFmtId="0" fontId="26" fillId="37" borderId="11" xfId="206" applyFont="1" applyFill="1" applyBorder="1" applyAlignment="1" applyProtection="1">
      <alignment horizontal="left" vertical="center" wrapText="1"/>
      <protection locked="0"/>
    </xf>
    <xf numFmtId="0" fontId="34" fillId="0" borderId="11" xfId="181" applyFont="1" applyFill="1" applyBorder="1" applyAlignment="1" applyProtection="1">
      <alignment horizontal="center" vertical="center" wrapText="1"/>
      <protection locked="0"/>
    </xf>
    <xf numFmtId="0" fontId="36" fillId="0" borderId="0" xfId="181" applyFont="1" applyProtection="1">
      <alignment/>
      <protection/>
    </xf>
    <xf numFmtId="0" fontId="47" fillId="0" borderId="0" xfId="181" applyFont="1" applyBorder="1">
      <alignment/>
      <protection/>
    </xf>
    <xf numFmtId="49" fontId="22" fillId="38" borderId="11" xfId="0" applyNumberFormat="1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49" fontId="22" fillId="39" borderId="11" xfId="0" applyNumberFormat="1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left" vertical="center" wrapText="1"/>
    </xf>
    <xf numFmtId="0" fontId="20" fillId="39" borderId="11" xfId="0" applyFont="1" applyFill="1" applyBorder="1" applyAlignment="1">
      <alignment/>
    </xf>
    <xf numFmtId="49" fontId="20" fillId="39" borderId="11" xfId="0" applyNumberFormat="1" applyFont="1" applyFill="1" applyBorder="1" applyAlignment="1">
      <alignment horizontal="center" vertical="center" wrapText="1"/>
    </xf>
    <xf numFmtId="0" fontId="0" fillId="39" borderId="11" xfId="0" applyFill="1" applyBorder="1" applyAlignment="1">
      <alignment/>
    </xf>
    <xf numFmtId="49" fontId="21" fillId="39" borderId="11" xfId="0" applyNumberFormat="1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0" fontId="0" fillId="40" borderId="11" xfId="0" applyFill="1" applyBorder="1" applyAlignment="1">
      <alignment/>
    </xf>
    <xf numFmtId="0" fontId="22" fillId="39" borderId="11" xfId="0" applyFont="1" applyFill="1" applyBorder="1" applyAlignment="1">
      <alignment vertical="top" wrapText="1"/>
    </xf>
    <xf numFmtId="0" fontId="22" fillId="39" borderId="11" xfId="0" applyFont="1" applyFill="1" applyBorder="1" applyAlignment="1">
      <alignment horizontal="center" vertical="center"/>
    </xf>
    <xf numFmtId="49" fontId="22" fillId="39" borderId="11" xfId="0" applyNumberFormat="1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/>
    </xf>
    <xf numFmtId="0" fontId="22" fillId="39" borderId="11" xfId="0" applyFont="1" applyFill="1" applyBorder="1" applyAlignment="1">
      <alignment vertical="center"/>
    </xf>
    <xf numFmtId="49" fontId="21" fillId="39" borderId="11" xfId="0" applyNumberFormat="1" applyFont="1" applyFill="1" applyBorder="1" applyAlignment="1">
      <alignment horizontal="center" vertical="center"/>
    </xf>
    <xf numFmtId="0" fontId="35" fillId="39" borderId="11" xfId="0" applyFont="1" applyFill="1" applyBorder="1" applyAlignment="1">
      <alignment/>
    </xf>
    <xf numFmtId="0" fontId="43" fillId="39" borderId="11" xfId="0" applyFont="1" applyFill="1" applyBorder="1" applyAlignment="1">
      <alignment horizontal="left" vertical="center" wrapText="1"/>
    </xf>
    <xf numFmtId="0" fontId="20" fillId="39" borderId="11" xfId="0" applyFont="1" applyFill="1" applyBorder="1" applyAlignment="1">
      <alignment horizontal="right" vertical="center" wrapText="1"/>
    </xf>
    <xf numFmtId="0" fontId="35" fillId="39" borderId="11" xfId="0" applyFont="1" applyFill="1" applyBorder="1" applyAlignment="1">
      <alignment horizontal="left" vertical="center"/>
    </xf>
    <xf numFmtId="0" fontId="43" fillId="39" borderId="11" xfId="0" applyFont="1" applyFill="1" applyBorder="1" applyAlignment="1">
      <alignment horizontal="left" vertical="center"/>
    </xf>
    <xf numFmtId="0" fontId="20" fillId="39" borderId="11" xfId="0" applyFont="1" applyFill="1" applyBorder="1" applyAlignment="1">
      <alignment horizontal="right" vertical="center"/>
    </xf>
    <xf numFmtId="0" fontId="20" fillId="41" borderId="11" xfId="0" applyFont="1" applyFill="1" applyBorder="1" applyAlignment="1">
      <alignment horizontal="right" vertical="center" wrapText="1"/>
    </xf>
    <xf numFmtId="0" fontId="20" fillId="41" borderId="11" xfId="203" applyFont="1" applyFill="1" applyBorder="1" applyAlignment="1">
      <alignment horizontal="center" vertical="top" wrapText="1"/>
      <protection/>
    </xf>
    <xf numFmtId="0" fontId="20" fillId="41" borderId="11" xfId="202" applyFont="1" applyFill="1" applyBorder="1" applyAlignment="1">
      <alignment horizontal="left" vertical="top" wrapText="1"/>
      <protection/>
    </xf>
    <xf numFmtId="0" fontId="0" fillId="41" borderId="11" xfId="0" applyFill="1" applyBorder="1" applyAlignment="1">
      <alignment horizontal="left" vertical="center"/>
    </xf>
    <xf numFmtId="0" fontId="20" fillId="42" borderId="11" xfId="0" applyFont="1" applyFill="1" applyBorder="1" applyAlignment="1">
      <alignment horizontal="center" vertical="center"/>
    </xf>
    <xf numFmtId="49" fontId="33" fillId="42" borderId="11" xfId="0" applyNumberFormat="1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vertical="center"/>
    </xf>
    <xf numFmtId="0" fontId="20" fillId="42" borderId="11" xfId="0" applyFont="1" applyFill="1" applyBorder="1" applyAlignment="1">
      <alignment horizontal="right" vertical="center"/>
    </xf>
    <xf numFmtId="0" fontId="22" fillId="39" borderId="11" xfId="208" applyFont="1" applyFill="1" applyBorder="1" applyAlignment="1">
      <alignment horizontal="center"/>
      <protection/>
    </xf>
    <xf numFmtId="49" fontId="22" fillId="39" borderId="11" xfId="208" applyNumberFormat="1" applyFont="1" applyFill="1" applyBorder="1" applyAlignment="1">
      <alignment horizontal="center"/>
      <protection/>
    </xf>
    <xf numFmtId="0" fontId="22" fillId="39" borderId="11" xfId="208" applyFont="1" applyFill="1" applyBorder="1" applyAlignment="1">
      <alignment horizontal="left" vertical="center"/>
      <protection/>
    </xf>
    <xf numFmtId="0" fontId="24" fillId="39" borderId="11" xfId="208" applyFont="1" applyFill="1" applyBorder="1" applyAlignment="1">
      <alignment horizontal="center" vertical="center"/>
      <protection/>
    </xf>
    <xf numFmtId="49" fontId="24" fillId="39" borderId="11" xfId="208" applyNumberFormat="1" applyFont="1" applyFill="1" applyBorder="1" applyAlignment="1">
      <alignment horizontal="center" vertical="center"/>
      <protection/>
    </xf>
    <xf numFmtId="0" fontId="22" fillId="39" borderId="11" xfId="208" applyFont="1" applyFill="1" applyBorder="1" applyAlignment="1">
      <alignment horizontal="left" vertical="center" wrapText="1"/>
      <protection/>
    </xf>
    <xf numFmtId="0" fontId="20" fillId="39" borderId="11" xfId="0" applyFont="1" applyFill="1" applyBorder="1" applyAlignment="1">
      <alignment horizontal="center" vertical="center"/>
    </xf>
    <xf numFmtId="49" fontId="23" fillId="39" borderId="11" xfId="0" applyNumberFormat="1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vertical="center"/>
    </xf>
    <xf numFmtId="0" fontId="20" fillId="43" borderId="11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left" vertical="center" wrapText="1"/>
    </xf>
    <xf numFmtId="0" fontId="20" fillId="43" borderId="11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wrapText="1"/>
    </xf>
    <xf numFmtId="0" fontId="22" fillId="43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vertical="center"/>
    </xf>
    <xf numFmtId="0" fontId="20" fillId="43" borderId="11" xfId="203" applyFont="1" applyFill="1" applyBorder="1" applyAlignment="1">
      <alignment horizontal="center" vertical="top" wrapText="1"/>
      <protection/>
    </xf>
    <xf numFmtId="0" fontId="22" fillId="43" borderId="11" xfId="202" applyFont="1" applyFill="1" applyBorder="1" applyAlignment="1">
      <alignment horizontal="left" vertical="top" wrapText="1"/>
      <protection/>
    </xf>
    <xf numFmtId="0" fontId="20" fillId="43" borderId="11" xfId="0" applyFont="1" applyFill="1" applyBorder="1" applyAlignment="1">
      <alignment horizontal="center" vertical="top" wrapText="1"/>
    </xf>
    <xf numFmtId="0" fontId="20" fillId="43" borderId="11" xfId="175" applyFont="1" applyFill="1" applyBorder="1" applyAlignment="1">
      <alignment horizontal="center" vertical="top" wrapText="1"/>
    </xf>
    <xf numFmtId="0" fontId="20" fillId="42" borderId="11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22" fillId="0" borderId="11" xfId="207" applyFont="1" applyFill="1" applyBorder="1">
      <alignment/>
      <protection/>
    </xf>
    <xf numFmtId="0" fontId="25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5" fillId="34" borderId="11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 wrapText="1"/>
    </xf>
    <xf numFmtId="49" fontId="22" fillId="44" borderId="11" xfId="0" applyNumberFormat="1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left" vertical="center" wrapText="1"/>
    </xf>
    <xf numFmtId="0" fontId="20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49" fontId="20" fillId="44" borderId="11" xfId="0" applyNumberFormat="1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right" vertical="center"/>
    </xf>
    <xf numFmtId="0" fontId="20" fillId="44" borderId="11" xfId="0" applyFont="1" applyFill="1" applyBorder="1" applyAlignment="1">
      <alignment horizontal="right" vertical="center" wrapText="1"/>
    </xf>
    <xf numFmtId="0" fontId="0" fillId="44" borderId="11" xfId="0" applyFill="1" applyBorder="1" applyAlignment="1">
      <alignment horizontal="right" vertical="center"/>
    </xf>
    <xf numFmtId="0" fontId="20" fillId="44" borderId="11" xfId="0" applyFont="1" applyFill="1" applyBorder="1" applyAlignment="1">
      <alignment vertical="center" wrapText="1"/>
    </xf>
    <xf numFmtId="0" fontId="0" fillId="44" borderId="11" xfId="0" applyFont="1" applyFill="1" applyBorder="1" applyAlignment="1">
      <alignment vertical="center"/>
    </xf>
    <xf numFmtId="0" fontId="32" fillId="0" borderId="11" xfId="208" applyFont="1" applyFill="1" applyBorder="1" applyAlignment="1">
      <alignment horizontal="center" vertical="center"/>
      <protection/>
    </xf>
    <xf numFmtId="49" fontId="32" fillId="0" borderId="11" xfId="208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0" fillId="45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45" borderId="15" xfId="0" applyFont="1" applyFill="1" applyBorder="1" applyAlignment="1">
      <alignment horizontal="center" vertical="center" wrapText="1"/>
    </xf>
    <xf numFmtId="0" fontId="20" fillId="45" borderId="15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45" borderId="11" xfId="0" applyFont="1" applyFill="1" applyBorder="1" applyAlignment="1">
      <alignment horizontal="center" vertical="center" wrapText="1"/>
    </xf>
    <xf numFmtId="49" fontId="20" fillId="45" borderId="11" xfId="0" applyNumberFormat="1" applyFont="1" applyFill="1" applyBorder="1" applyAlignment="1">
      <alignment horizontal="center" vertical="center" wrapText="1"/>
    </xf>
    <xf numFmtId="0" fontId="20" fillId="45" borderId="11" xfId="0" applyFont="1" applyFill="1" applyBorder="1" applyAlignment="1">
      <alignment horizontal="left" vertical="center" wrapText="1"/>
    </xf>
    <xf numFmtId="0" fontId="20" fillId="45" borderId="11" xfId="0" applyFont="1" applyFill="1" applyBorder="1" applyAlignment="1">
      <alignment vertical="top" wrapText="1"/>
    </xf>
    <xf numFmtId="0" fontId="20" fillId="45" borderId="11" xfId="0" applyFont="1" applyFill="1" applyBorder="1" applyAlignment="1">
      <alignment/>
    </xf>
    <xf numFmtId="49" fontId="23" fillId="45" borderId="11" xfId="0" applyNumberFormat="1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0" fontId="20" fillId="45" borderId="11" xfId="0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35" fillId="45" borderId="11" xfId="0" applyFont="1" applyFill="1" applyBorder="1" applyAlignment="1">
      <alignment horizontal="left" vertical="center"/>
    </xf>
    <xf numFmtId="0" fontId="43" fillId="45" borderId="11" xfId="0" applyFont="1" applyFill="1" applyBorder="1" applyAlignment="1">
      <alignment horizontal="left" vertical="center" wrapText="1"/>
    </xf>
    <xf numFmtId="0" fontId="20" fillId="45" borderId="11" xfId="0" applyFont="1" applyFill="1" applyBorder="1" applyAlignment="1">
      <alignment horizontal="right" vertical="center"/>
    </xf>
    <xf numFmtId="0" fontId="20" fillId="45" borderId="11" xfId="0" applyFont="1" applyFill="1" applyBorder="1" applyAlignment="1">
      <alignment horizontal="right" vertical="center" wrapText="1"/>
    </xf>
    <xf numFmtId="0" fontId="20" fillId="45" borderId="11" xfId="0" applyNumberFormat="1" applyFont="1" applyFill="1" applyBorder="1" applyAlignment="1">
      <alignment horizontal="center" vertical="top" wrapText="1"/>
    </xf>
    <xf numFmtId="49" fontId="20" fillId="45" borderId="11" xfId="0" applyNumberFormat="1" applyFont="1" applyFill="1" applyBorder="1" applyAlignment="1">
      <alignment horizontal="center" vertical="top" wrapText="1"/>
    </xf>
    <xf numFmtId="0" fontId="20" fillId="45" borderId="11" xfId="0" applyNumberFormat="1" applyFont="1" applyFill="1" applyBorder="1" applyAlignment="1">
      <alignment vertical="top" wrapText="1"/>
    </xf>
    <xf numFmtId="0" fontId="0" fillId="45" borderId="11" xfId="0" applyFill="1" applyBorder="1" applyAlignment="1">
      <alignment horizontal="right" vertical="center"/>
    </xf>
    <xf numFmtId="0" fontId="22" fillId="45" borderId="11" xfId="0" applyFont="1" applyFill="1" applyBorder="1" applyAlignment="1">
      <alignment horizontal="right" vertical="center" wrapText="1"/>
    </xf>
    <xf numFmtId="0" fontId="0" fillId="45" borderId="11" xfId="0" applyFont="1" applyFill="1" applyBorder="1" applyAlignment="1">
      <alignment/>
    </xf>
    <xf numFmtId="0" fontId="32" fillId="45" borderId="11" xfId="208" applyFont="1" applyFill="1" applyBorder="1" applyAlignment="1">
      <alignment horizontal="center" vertical="center"/>
      <protection/>
    </xf>
    <xf numFmtId="49" fontId="32" fillId="45" borderId="11" xfId="208" applyNumberFormat="1" applyFont="1" applyFill="1" applyBorder="1" applyAlignment="1">
      <alignment horizontal="center" vertical="center"/>
      <protection/>
    </xf>
    <xf numFmtId="0" fontId="0" fillId="45" borderId="11" xfId="0" applyFont="1" applyFill="1" applyBorder="1" applyAlignment="1">
      <alignment vertical="center"/>
    </xf>
    <xf numFmtId="0" fontId="0" fillId="45" borderId="11" xfId="0" applyNumberFormat="1" applyFont="1" applyFill="1" applyBorder="1" applyAlignment="1">
      <alignment/>
    </xf>
    <xf numFmtId="0" fontId="20" fillId="45" borderId="11" xfId="0" applyFont="1" applyFill="1" applyBorder="1" applyAlignment="1">
      <alignment horizontal="center" vertical="top" wrapText="1"/>
    </xf>
    <xf numFmtId="49" fontId="0" fillId="45" borderId="11" xfId="0" applyNumberFormat="1" applyFill="1" applyBorder="1" applyAlignment="1">
      <alignment/>
    </xf>
    <xf numFmtId="0" fontId="0" fillId="45" borderId="11" xfId="0" applyFill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20" fillId="0" borderId="11" xfId="208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right" vertical="center" wrapText="1"/>
    </xf>
    <xf numFmtId="49" fontId="20" fillId="45" borderId="11" xfId="205" applyNumberFormat="1" applyFont="1" applyFill="1" applyBorder="1" applyAlignment="1">
      <alignment horizontal="center" vertical="center" wrapText="1"/>
      <protection/>
    </xf>
    <xf numFmtId="0" fontId="20" fillId="45" borderId="11" xfId="205" applyFont="1" applyFill="1" applyBorder="1">
      <alignment/>
      <protection/>
    </xf>
    <xf numFmtId="0" fontId="43" fillId="6" borderId="11" xfId="0" applyFont="1" applyFill="1" applyBorder="1" applyAlignment="1">
      <alignment horizontal="right" vertical="center" wrapText="1"/>
    </xf>
    <xf numFmtId="0" fontId="20" fillId="45" borderId="11" xfId="0" applyFont="1" applyFill="1" applyBorder="1" applyAlignment="1">
      <alignment vertical="center" wrapText="1"/>
    </xf>
    <xf numFmtId="0" fontId="20" fillId="45" borderId="11" xfId="0" applyFont="1" applyFill="1" applyBorder="1" applyAlignment="1">
      <alignment vertical="center"/>
    </xf>
    <xf numFmtId="0" fontId="0" fillId="45" borderId="11" xfId="0" applyFill="1" applyBorder="1" applyAlignment="1">
      <alignment vertical="center"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0" fillId="45" borderId="11" xfId="0" applyFont="1" applyFill="1" applyBorder="1" applyAlignment="1">
      <alignment horizontal="right"/>
    </xf>
    <xf numFmtId="0" fontId="0" fillId="45" borderId="11" xfId="0" applyFill="1" applyBorder="1" applyAlignment="1">
      <alignment horizontal="right"/>
    </xf>
    <xf numFmtId="0" fontId="0" fillId="45" borderId="11" xfId="0" applyFont="1" applyFill="1" applyBorder="1" applyAlignment="1">
      <alignment horizontal="right"/>
    </xf>
    <xf numFmtId="0" fontId="20" fillId="6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39" borderId="11" xfId="0" applyFont="1" applyFill="1" applyBorder="1" applyAlignment="1">
      <alignment horizontal="right"/>
    </xf>
    <xf numFmtId="0" fontId="20" fillId="44" borderId="11" xfId="0" applyFont="1" applyFill="1" applyBorder="1" applyAlignment="1">
      <alignment horizontal="right"/>
    </xf>
    <xf numFmtId="2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0" fillId="34" borderId="0" xfId="203" applyFont="1" applyFill="1" applyBorder="1" applyAlignment="1">
      <alignment horizontal="center" vertical="top" wrapText="1"/>
      <protection/>
    </xf>
    <xf numFmtId="0" fontId="20" fillId="34" borderId="0" xfId="202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20" fillId="34" borderId="0" xfId="0" applyFont="1" applyFill="1" applyBorder="1" applyAlignment="1">
      <alignment horizontal="center" vertical="center" wrapText="1"/>
    </xf>
    <xf numFmtId="49" fontId="2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vertical="center" wrapText="1"/>
    </xf>
    <xf numFmtId="0" fontId="22" fillId="34" borderId="0" xfId="0" applyFont="1" applyFill="1" applyAlignment="1">
      <alignment/>
    </xf>
    <xf numFmtId="0" fontId="0" fillId="42" borderId="11" xfId="0" applyFont="1" applyFill="1" applyBorder="1" applyAlignment="1">
      <alignment/>
    </xf>
    <xf numFmtId="0" fontId="20" fillId="0" borderId="0" xfId="179" applyFont="1" applyFill="1">
      <alignment/>
      <protection/>
    </xf>
    <xf numFmtId="0" fontId="33" fillId="0" borderId="11" xfId="179" applyFont="1" applyBorder="1" applyAlignment="1">
      <alignment horizontal="center" vertical="center" wrapText="1"/>
      <protection/>
    </xf>
    <xf numFmtId="0" fontId="33" fillId="0" borderId="11" xfId="179" applyFont="1" applyBorder="1" applyAlignment="1">
      <alignment horizontal="center" vertical="center"/>
      <protection/>
    </xf>
    <xf numFmtId="0" fontId="20" fillId="0" borderId="0" xfId="179" applyFont="1">
      <alignment/>
      <protection/>
    </xf>
    <xf numFmtId="0" fontId="33" fillId="0" borderId="11" xfId="179" applyFont="1" applyBorder="1" applyAlignment="1">
      <alignment horizontal="center"/>
      <protection/>
    </xf>
    <xf numFmtId="0" fontId="4" fillId="0" borderId="11" xfId="179" applyNumberFormat="1" applyFont="1" applyBorder="1" applyAlignment="1" quotePrefix="1">
      <alignment horizontal="center"/>
      <protection/>
    </xf>
    <xf numFmtId="0" fontId="4" fillId="0" borderId="11" xfId="179" applyNumberFormat="1" applyFont="1" applyBorder="1" quotePrefix="1">
      <alignment/>
      <protection/>
    </xf>
    <xf numFmtId="4" fontId="33" fillId="0" borderId="11" xfId="179" applyNumberFormat="1" applyFont="1" applyBorder="1">
      <alignment/>
      <protection/>
    </xf>
    <xf numFmtId="0" fontId="33" fillId="0" borderId="11" xfId="179" applyFont="1" applyBorder="1">
      <alignment/>
      <protection/>
    </xf>
    <xf numFmtId="0" fontId="4" fillId="0" borderId="11" xfId="179" applyNumberFormat="1" applyFont="1" applyBorder="1">
      <alignment/>
      <protection/>
    </xf>
    <xf numFmtId="0" fontId="4" fillId="45" borderId="11" xfId="179" applyNumberFormat="1" applyFont="1" applyFill="1" applyBorder="1">
      <alignment/>
      <protection/>
    </xf>
    <xf numFmtId="0" fontId="4" fillId="45" borderId="11" xfId="179" applyNumberFormat="1" applyFont="1" applyFill="1" applyBorder="1" quotePrefix="1">
      <alignment/>
      <protection/>
    </xf>
    <xf numFmtId="4" fontId="33" fillId="45" borderId="11" xfId="179" applyNumberFormat="1" applyFont="1" applyFill="1" applyBorder="1">
      <alignment/>
      <protection/>
    </xf>
    <xf numFmtId="4" fontId="35" fillId="45" borderId="11" xfId="179" applyNumberFormat="1" applyFont="1" applyFill="1" applyBorder="1">
      <alignment/>
      <protection/>
    </xf>
    <xf numFmtId="0" fontId="52" fillId="0" borderId="0" xfId="179" applyFont="1">
      <alignment/>
      <protection/>
    </xf>
    <xf numFmtId="49" fontId="4" fillId="0" borderId="11" xfId="179" applyNumberFormat="1" applyFont="1" applyBorder="1" applyAlignment="1">
      <alignment horizontal="center"/>
      <protection/>
    </xf>
    <xf numFmtId="0" fontId="53" fillId="0" borderId="11" xfId="179" applyFont="1" applyBorder="1">
      <alignment/>
      <protection/>
    </xf>
    <xf numFmtId="0" fontId="53" fillId="45" borderId="11" xfId="179" applyFont="1" applyFill="1" applyBorder="1">
      <alignment/>
      <protection/>
    </xf>
    <xf numFmtId="0" fontId="53" fillId="45" borderId="11" xfId="179" applyFont="1" applyFill="1" applyBorder="1" applyAlignment="1">
      <alignment horizontal="center" vertical="center" wrapText="1"/>
      <protection/>
    </xf>
    <xf numFmtId="0" fontId="4" fillId="0" borderId="11" xfId="179" applyNumberFormat="1" applyFont="1" applyFill="1" applyBorder="1">
      <alignment/>
      <protection/>
    </xf>
    <xf numFmtId="4" fontId="3" fillId="0" borderId="11" xfId="179" applyNumberFormat="1" applyFont="1" applyFill="1" applyBorder="1">
      <alignment/>
      <protection/>
    </xf>
    <xf numFmtId="4" fontId="33" fillId="0" borderId="11" xfId="179" applyNumberFormat="1" applyFont="1" applyFill="1" applyBorder="1">
      <alignment/>
      <protection/>
    </xf>
    <xf numFmtId="0" fontId="53" fillId="0" borderId="11" xfId="179" applyFont="1" applyFill="1" applyBorder="1">
      <alignment/>
      <protection/>
    </xf>
    <xf numFmtId="0" fontId="53" fillId="0" borderId="11" xfId="179" applyFont="1" applyFill="1" applyBorder="1" applyAlignment="1">
      <alignment horizontal="center" vertical="center" wrapText="1"/>
      <protection/>
    </xf>
    <xf numFmtId="0" fontId="39" fillId="0" borderId="11" xfId="179" applyFont="1" applyBorder="1" applyAlignment="1">
      <alignment horizontal="center" vertical="center"/>
      <protection/>
    </xf>
    <xf numFmtId="0" fontId="4" fillId="0" borderId="25" xfId="179" applyNumberFormat="1" applyFont="1" applyBorder="1" applyAlignment="1" quotePrefix="1">
      <alignment horizontal="center"/>
      <protection/>
    </xf>
    <xf numFmtId="0" fontId="4" fillId="0" borderId="25" xfId="179" applyNumberFormat="1" applyFont="1" applyBorder="1" quotePrefix="1">
      <alignment/>
      <protection/>
    </xf>
    <xf numFmtId="0" fontId="4" fillId="0" borderId="25" xfId="179" applyNumberFormat="1" applyFont="1" applyBorder="1">
      <alignment/>
      <protection/>
    </xf>
    <xf numFmtId="9" fontId="4" fillId="0" borderId="25" xfId="179" applyNumberFormat="1" applyFont="1" applyBorder="1" applyAlignment="1" quotePrefix="1">
      <alignment horizontal="left"/>
      <protection/>
    </xf>
    <xf numFmtId="0" fontId="4" fillId="0" borderId="11" xfId="179" applyNumberFormat="1" applyFont="1" applyBorder="1" applyAlignment="1">
      <alignment horizontal="center"/>
      <protection/>
    </xf>
    <xf numFmtId="0" fontId="33" fillId="45" borderId="11" xfId="179" applyFont="1" applyFill="1" applyBorder="1">
      <alignment/>
      <protection/>
    </xf>
    <xf numFmtId="0" fontId="39" fillId="0" borderId="0" xfId="179" applyFont="1" applyBorder="1">
      <alignment/>
      <protection/>
    </xf>
    <xf numFmtId="0" fontId="33" fillId="0" borderId="0" xfId="179" applyFont="1" applyBorder="1">
      <alignment/>
      <protection/>
    </xf>
    <xf numFmtId="0" fontId="2" fillId="0" borderId="0" xfId="179" applyFont="1">
      <alignment/>
      <protection/>
    </xf>
    <xf numFmtId="0" fontId="2" fillId="0" borderId="0" xfId="179" applyFont="1" applyBorder="1">
      <alignment/>
      <protection/>
    </xf>
    <xf numFmtId="0" fontId="20" fillId="0" borderId="0" xfId="179" applyFont="1" applyBorder="1" applyAlignment="1">
      <alignment horizontal="right"/>
      <protection/>
    </xf>
    <xf numFmtId="0" fontId="33" fillId="0" borderId="0" xfId="179" applyFont="1">
      <alignment/>
      <protection/>
    </xf>
    <xf numFmtId="0" fontId="20" fillId="0" borderId="11" xfId="179" applyFont="1" applyBorder="1" applyAlignment="1">
      <alignment horizontal="center" vertical="center" wrapText="1"/>
      <protection/>
    </xf>
    <xf numFmtId="0" fontId="20" fillId="0" borderId="11" xfId="179" applyFont="1" applyBorder="1" applyAlignment="1">
      <alignment horizontal="center"/>
      <protection/>
    </xf>
    <xf numFmtId="0" fontId="20" fillId="0" borderId="11" xfId="179" applyFont="1" applyBorder="1">
      <alignment/>
      <protection/>
    </xf>
    <xf numFmtId="0" fontId="20" fillId="0" borderId="11" xfId="179" applyFont="1" applyBorder="1" applyAlignment="1">
      <alignment horizontal="left" wrapText="1"/>
      <protection/>
    </xf>
    <xf numFmtId="4" fontId="20" fillId="0" borderId="11" xfId="179" applyNumberFormat="1" applyFont="1" applyBorder="1">
      <alignment/>
      <protection/>
    </xf>
    <xf numFmtId="0" fontId="22" fillId="0" borderId="11" xfId="179" applyFont="1" applyBorder="1" applyAlignment="1">
      <alignment vertical="center"/>
      <protection/>
    </xf>
    <xf numFmtId="0" fontId="20" fillId="34" borderId="11" xfId="179" applyFont="1" applyFill="1" applyBorder="1">
      <alignment/>
      <protection/>
    </xf>
    <xf numFmtId="0" fontId="20" fillId="0" borderId="11" xfId="179" applyFont="1" applyFill="1" applyBorder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37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 applyProtection="1">
      <alignment horizontal="right"/>
      <protection locked="0"/>
    </xf>
    <xf numFmtId="0" fontId="20" fillId="0" borderId="11" xfId="0" applyNumberFormat="1" applyFont="1" applyBorder="1" applyAlignment="1" applyProtection="1">
      <alignment/>
      <protection locked="0"/>
    </xf>
    <xf numFmtId="0" fontId="20" fillId="0" borderId="11" xfId="0" applyNumberFormat="1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/>
    </xf>
    <xf numFmtId="3" fontId="26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4" borderId="11" xfId="0" applyFont="1" applyFill="1" applyBorder="1" applyAlignment="1" applyProtection="1">
      <alignment horizontal="center" wrapText="1"/>
      <protection locked="0"/>
    </xf>
    <xf numFmtId="0" fontId="20" fillId="7" borderId="11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wrapText="1"/>
      <protection locked="0"/>
    </xf>
    <xf numFmtId="0" fontId="22" fillId="37" borderId="11" xfId="0" applyFont="1" applyFill="1" applyBorder="1" applyAlignment="1" applyProtection="1">
      <alignment horizontal="right" wrapText="1"/>
      <protection/>
    </xf>
    <xf numFmtId="0" fontId="36" fillId="4" borderId="11" xfId="0" applyFont="1" applyFill="1" applyBorder="1" applyAlignment="1" applyProtection="1">
      <alignment horizontal="right" wrapText="1"/>
      <protection/>
    </xf>
    <xf numFmtId="0" fontId="36" fillId="4" borderId="11" xfId="0" applyFont="1" applyFill="1" applyBorder="1" applyAlignment="1" applyProtection="1">
      <alignment horizontal="center" wrapText="1"/>
      <protection/>
    </xf>
    <xf numFmtId="0" fontId="36" fillId="7" borderId="11" xfId="0" applyFont="1" applyFill="1" applyBorder="1" applyAlignment="1" applyProtection="1">
      <alignment horizontal="center" wrapText="1"/>
      <protection/>
    </xf>
    <xf numFmtId="0" fontId="36" fillId="0" borderId="11" xfId="0" applyFont="1" applyFill="1" applyBorder="1" applyAlignment="1" applyProtection="1">
      <alignment horizontal="center" wrapText="1"/>
      <protection/>
    </xf>
    <xf numFmtId="0" fontId="20" fillId="0" borderId="0" xfId="0" applyFont="1" applyAlignment="1" applyProtection="1">
      <alignment horizontal="right"/>
      <protection/>
    </xf>
    <xf numFmtId="0" fontId="20" fillId="0" borderId="11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wrapText="1"/>
      <protection locked="0"/>
    </xf>
    <xf numFmtId="188" fontId="0" fillId="0" borderId="0" xfId="0" applyNumberFormat="1" applyFill="1" applyAlignment="1">
      <alignment/>
    </xf>
    <xf numFmtId="188" fontId="0" fillId="0" borderId="11" xfId="0" applyNumberFormat="1" applyFill="1" applyBorder="1" applyAlignment="1">
      <alignment horizontal="center" vertical="center"/>
    </xf>
    <xf numFmtId="188" fontId="0" fillId="0" borderId="11" xfId="0" applyNumberFormat="1" applyFill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8" fontId="0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0" xfId="0" applyNumberFormat="1" applyFill="1" applyAlignment="1">
      <alignment horizontal="right"/>
    </xf>
    <xf numFmtId="188" fontId="0" fillId="0" borderId="11" xfId="0" applyNumberFormat="1" applyFont="1" applyFill="1" applyBorder="1" applyAlignment="1">
      <alignment horizontal="right" vertical="center"/>
    </xf>
    <xf numFmtId="188" fontId="0" fillId="0" borderId="11" xfId="0" applyNumberFormat="1" applyFill="1" applyBorder="1" applyAlignment="1">
      <alignment horizontal="right" vertical="center"/>
    </xf>
    <xf numFmtId="188" fontId="30" fillId="0" borderId="0" xfId="0" applyNumberFormat="1" applyFont="1" applyFill="1" applyAlignment="1">
      <alignment/>
    </xf>
    <xf numFmtId="188" fontId="42" fillId="0" borderId="0" xfId="0" applyNumberFormat="1" applyFont="1" applyFill="1" applyAlignment="1">
      <alignment/>
    </xf>
    <xf numFmtId="188" fontId="20" fillId="0" borderId="0" xfId="0" applyNumberFormat="1" applyFont="1" applyFill="1" applyBorder="1" applyAlignment="1">
      <alignment horizontal="left" vertical="top" wrapText="1"/>
    </xf>
    <xf numFmtId="189" fontId="2" fillId="0" borderId="0" xfId="205" applyNumberFormat="1" applyFont="1" applyFill="1">
      <alignment/>
      <protection/>
    </xf>
    <xf numFmtId="189" fontId="20" fillId="0" borderId="0" xfId="205" applyNumberFormat="1" applyFont="1" applyFill="1">
      <alignment/>
      <protection/>
    </xf>
    <xf numFmtId="189" fontId="20" fillId="0" borderId="11" xfId="205" applyNumberFormat="1" applyFont="1" applyFill="1" applyBorder="1">
      <alignment/>
      <protection/>
    </xf>
    <xf numFmtId="188" fontId="20" fillId="0" borderId="0" xfId="179" applyNumberFormat="1" applyFont="1" applyFill="1">
      <alignment/>
      <protection/>
    </xf>
    <xf numFmtId="188" fontId="20" fillId="0" borderId="0" xfId="179" applyNumberFormat="1" applyFont="1">
      <alignment/>
      <protection/>
    </xf>
    <xf numFmtId="188" fontId="2" fillId="0" borderId="0" xfId="179" applyNumberFormat="1" applyFont="1">
      <alignment/>
      <protection/>
    </xf>
    <xf numFmtId="188" fontId="20" fillId="0" borderId="11" xfId="179" applyNumberFormat="1" applyFont="1" applyBorder="1">
      <alignment/>
      <protection/>
    </xf>
    <xf numFmtId="188" fontId="33" fillId="0" borderId="0" xfId="179" applyNumberFormat="1" applyFont="1">
      <alignment/>
      <protection/>
    </xf>
    <xf numFmtId="188" fontId="33" fillId="0" borderId="11" xfId="179" applyNumberFormat="1" applyFont="1" applyBorder="1">
      <alignment/>
      <protection/>
    </xf>
    <xf numFmtId="0" fontId="35" fillId="6" borderId="11" xfId="0" applyFont="1" applyFill="1" applyBorder="1" applyAlignment="1">
      <alignment/>
    </xf>
    <xf numFmtId="0" fontId="22" fillId="6" borderId="11" xfId="0" applyFont="1" applyFill="1" applyBorder="1" applyAlignment="1">
      <alignment/>
    </xf>
    <xf numFmtId="0" fontId="35" fillId="39" borderId="11" xfId="0" applyFont="1" applyFill="1" applyBorder="1" applyAlignment="1">
      <alignment vertical="center"/>
    </xf>
    <xf numFmtId="0" fontId="35" fillId="6" borderId="11" xfId="0" applyNumberFormat="1" applyFont="1" applyFill="1" applyBorder="1" applyAlignment="1">
      <alignment/>
    </xf>
    <xf numFmtId="0" fontId="35" fillId="6" borderId="11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2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9" fillId="0" borderId="0" xfId="0" applyFont="1" applyBorder="1" applyAlignment="1">
      <alignment horizontal="left" vertical="top" wrapText="1"/>
    </xf>
    <xf numFmtId="0" fontId="39" fillId="0" borderId="0" xfId="201" applyFont="1" applyFill="1" applyBorder="1" applyAlignment="1" applyProtection="1">
      <alignment horizontal="left" vertical="top" wrapText="1"/>
      <protection/>
    </xf>
    <xf numFmtId="0" fontId="39" fillId="0" borderId="0" xfId="181" applyFont="1" applyFill="1" applyBorder="1" applyAlignment="1" applyProtection="1">
      <alignment horizontal="left" vertical="top" wrapText="1"/>
      <protection/>
    </xf>
    <xf numFmtId="0" fontId="22" fillId="0" borderId="0" xfId="201" applyFont="1" applyAlignment="1" applyProtection="1">
      <alignment horizontal="left" wrapText="1"/>
      <protection/>
    </xf>
    <xf numFmtId="0" fontId="26" fillId="37" borderId="11" xfId="206" applyFont="1" applyFill="1" applyBorder="1" applyAlignment="1" applyProtection="1">
      <alignment horizontal="center" vertical="center"/>
      <protection/>
    </xf>
    <xf numFmtId="0" fontId="33" fillId="37" borderId="11" xfId="206" applyFont="1" applyFill="1" applyBorder="1" applyAlignment="1" applyProtection="1">
      <alignment horizontal="center" vertical="center" wrapText="1"/>
      <protection/>
    </xf>
    <xf numFmtId="0" fontId="33" fillId="37" borderId="11" xfId="206" applyFont="1" applyFill="1" applyBorder="1" applyAlignment="1" applyProtection="1">
      <alignment horizontal="center" vertical="center"/>
      <protection/>
    </xf>
    <xf numFmtId="0" fontId="33" fillId="37" borderId="26" xfId="206" applyFont="1" applyFill="1" applyBorder="1" applyAlignment="1" applyProtection="1">
      <alignment horizontal="center" vertical="center" wrapText="1"/>
      <protection/>
    </xf>
    <xf numFmtId="0" fontId="33" fillId="37" borderId="27" xfId="206" applyFont="1" applyFill="1" applyBorder="1" applyAlignment="1" applyProtection="1">
      <alignment horizontal="center" vertical="center" wrapText="1"/>
      <protection/>
    </xf>
    <xf numFmtId="0" fontId="33" fillId="37" borderId="28" xfId="206" applyFont="1" applyFill="1" applyBorder="1" applyAlignment="1" applyProtection="1">
      <alignment horizontal="center" vertical="center" wrapText="1"/>
      <protection/>
    </xf>
    <xf numFmtId="0" fontId="33" fillId="37" borderId="29" xfId="206" applyFont="1" applyFill="1" applyBorder="1" applyAlignment="1" applyProtection="1">
      <alignment horizontal="center" vertical="center" wrapText="1"/>
      <protection/>
    </xf>
    <xf numFmtId="0" fontId="33" fillId="37" borderId="12" xfId="206" applyFont="1" applyFill="1" applyBorder="1" applyAlignment="1" applyProtection="1">
      <alignment horizontal="center" vertical="center" wrapText="1"/>
      <protection/>
    </xf>
    <xf numFmtId="0" fontId="33" fillId="37" borderId="30" xfId="206" applyFont="1" applyFill="1" applyBorder="1" applyAlignment="1" applyProtection="1">
      <alignment horizontal="center" vertical="center" wrapText="1"/>
      <protection/>
    </xf>
    <xf numFmtId="0" fontId="26" fillId="37" borderId="11" xfId="206" applyFont="1" applyFill="1" applyBorder="1" applyAlignment="1" applyProtection="1">
      <alignment horizontal="center" vertical="center" wrapText="1"/>
      <protection/>
    </xf>
    <xf numFmtId="0" fontId="26" fillId="37" borderId="11" xfId="206" applyNumberFormat="1" applyFont="1" applyFill="1" applyBorder="1" applyAlignment="1" applyProtection="1">
      <alignment horizontal="center" vertical="center" textRotation="90" wrapText="1"/>
      <protection/>
    </xf>
    <xf numFmtId="0" fontId="26" fillId="37" borderId="11" xfId="206" applyFont="1" applyFill="1" applyBorder="1" applyAlignment="1" applyProtection="1">
      <alignment horizontal="left" vertical="center"/>
      <protection/>
    </xf>
    <xf numFmtId="0" fontId="26" fillId="37" borderId="11" xfId="206" applyFont="1" applyFill="1" applyBorder="1" applyAlignment="1" applyProtection="1">
      <alignment horizontal="left" vertical="center" wrapText="1"/>
      <protection/>
    </xf>
    <xf numFmtId="0" fontId="26" fillId="37" borderId="11" xfId="206" applyFont="1" applyFill="1" applyBorder="1" applyAlignment="1" applyProtection="1">
      <alignment horizontal="center" vertical="center" textRotation="90" wrapText="1"/>
      <protection/>
    </xf>
    <xf numFmtId="0" fontId="26" fillId="37" borderId="11" xfId="206" applyFont="1" applyFill="1" applyBorder="1" applyAlignment="1" applyProtection="1">
      <alignment vertical="center" wrapText="1"/>
      <protection/>
    </xf>
    <xf numFmtId="0" fontId="36" fillId="0" borderId="11" xfId="206" applyFont="1" applyFill="1" applyBorder="1" applyAlignment="1" applyProtection="1">
      <alignment horizontal="left" vertical="center" wrapText="1"/>
      <protection/>
    </xf>
    <xf numFmtId="0" fontId="26" fillId="37" borderId="11" xfId="206" applyFont="1" applyFill="1" applyBorder="1" applyAlignment="1" applyProtection="1">
      <alignment horizontal="left" vertical="center"/>
      <protection locked="0"/>
    </xf>
    <xf numFmtId="0" fontId="26" fillId="37" borderId="11" xfId="206" applyFont="1" applyFill="1" applyBorder="1" applyAlignment="1" applyProtection="1">
      <alignment horizontal="center" vertical="center" wrapText="1"/>
      <protection locked="0"/>
    </xf>
    <xf numFmtId="0" fontId="20" fillId="37" borderId="11" xfId="181" applyFont="1" applyFill="1" applyBorder="1" applyAlignment="1" applyProtection="1">
      <alignment horizontal="center" vertical="center" wrapText="1"/>
      <protection/>
    </xf>
    <xf numFmtId="0" fontId="33" fillId="37" borderId="11" xfId="181" applyFont="1" applyFill="1" applyBorder="1" applyAlignment="1" applyProtection="1">
      <alignment horizontal="center" vertical="center"/>
      <protection/>
    </xf>
    <xf numFmtId="0" fontId="33" fillId="37" borderId="11" xfId="181" applyFont="1" applyFill="1" applyBorder="1" applyAlignment="1" applyProtection="1">
      <alignment horizontal="center" vertical="center" wrapText="1"/>
      <protection/>
    </xf>
    <xf numFmtId="0" fontId="20" fillId="37" borderId="11" xfId="0" applyFont="1" applyFill="1" applyBorder="1" applyAlignment="1" applyProtection="1">
      <alignment horizontal="center" vertical="center" wrapText="1"/>
      <protection/>
    </xf>
    <xf numFmtId="0" fontId="20" fillId="0" borderId="0" xfId="181" applyFont="1" applyAlignment="1" applyProtection="1">
      <alignment horizontal="center"/>
      <protection/>
    </xf>
    <xf numFmtId="0" fontId="36" fillId="0" borderId="0" xfId="206" applyFont="1" applyBorder="1" applyAlignment="1" applyProtection="1">
      <alignment horizontal="center"/>
      <protection/>
    </xf>
    <xf numFmtId="0" fontId="20" fillId="37" borderId="11" xfId="206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0" fillId="34" borderId="0" xfId="0" applyFont="1" applyFill="1" applyAlignment="1">
      <alignment horizontal="left" vertical="center" wrapText="1"/>
    </xf>
    <xf numFmtId="0" fontId="22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 wrapText="1"/>
    </xf>
    <xf numFmtId="49" fontId="22" fillId="0" borderId="0" xfId="205" applyNumberFormat="1" applyFont="1" applyFill="1" applyAlignment="1">
      <alignment horizontal="left"/>
      <protection/>
    </xf>
    <xf numFmtId="0" fontId="35" fillId="0" borderId="0" xfId="0" applyFont="1" applyFill="1" applyAlignment="1">
      <alignment horizontal="center"/>
    </xf>
    <xf numFmtId="0" fontId="33" fillId="0" borderId="11" xfId="179" applyFont="1" applyBorder="1" applyAlignment="1">
      <alignment horizontal="center" vertical="center"/>
      <protection/>
    </xf>
    <xf numFmtId="0" fontId="39" fillId="0" borderId="25" xfId="179" applyFont="1" applyBorder="1" applyAlignment="1">
      <alignment horizontal="center" vertical="center"/>
      <protection/>
    </xf>
    <xf numFmtId="0" fontId="39" fillId="0" borderId="32" xfId="179" applyFont="1" applyBorder="1" applyAlignment="1">
      <alignment horizontal="center" vertical="center"/>
      <protection/>
    </xf>
    <xf numFmtId="0" fontId="0" fillId="0" borderId="32" xfId="179" applyBorder="1" applyAlignment="1">
      <alignment horizontal="center" vertical="center"/>
      <protection/>
    </xf>
    <xf numFmtId="0" fontId="0" fillId="0" borderId="33" xfId="179" applyBorder="1" applyAlignment="1">
      <alignment horizontal="center" vertical="center"/>
      <protection/>
    </xf>
    <xf numFmtId="0" fontId="39" fillId="0" borderId="33" xfId="179" applyFont="1" applyBorder="1" applyAlignment="1">
      <alignment horizontal="center" vertical="center"/>
      <protection/>
    </xf>
    <xf numFmtId="0" fontId="3" fillId="0" borderId="0" xfId="179" applyFont="1" applyFill="1" applyAlignment="1">
      <alignment horizontal="left" vertical="center" wrapText="1"/>
      <protection/>
    </xf>
    <xf numFmtId="0" fontId="3" fillId="0" borderId="0" xfId="179" applyFont="1" applyFill="1" applyAlignment="1">
      <alignment horizontal="left"/>
      <protection/>
    </xf>
    <xf numFmtId="0" fontId="33" fillId="0" borderId="11" xfId="179" applyFont="1" applyBorder="1" applyAlignment="1">
      <alignment horizontal="center" vertical="center" wrapText="1"/>
      <protection/>
    </xf>
    <xf numFmtId="0" fontId="22" fillId="0" borderId="0" xfId="179" applyFont="1" applyAlignment="1">
      <alignment horizontal="left" vertical="center" wrapText="1"/>
      <protection/>
    </xf>
    <xf numFmtId="0" fontId="22" fillId="0" borderId="0" xfId="179" applyFont="1">
      <alignment/>
      <protection/>
    </xf>
    <xf numFmtId="0" fontId="20" fillId="0" borderId="11" xfId="179" applyFont="1" applyBorder="1" applyAlignment="1">
      <alignment horizontal="center" vertical="center" wrapText="1"/>
      <protection/>
    </xf>
    <xf numFmtId="0" fontId="22" fillId="0" borderId="11" xfId="179" applyFont="1" applyBorder="1" applyAlignment="1">
      <alignment horizontal="righ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9" fillId="0" borderId="35" xfId="179" applyFont="1" applyBorder="1" applyAlignment="1">
      <alignment horizontal="left" vertical="center"/>
      <protection/>
    </xf>
    <xf numFmtId="0" fontId="39" fillId="0" borderId="36" xfId="179" applyFont="1" applyBorder="1" applyAlignment="1">
      <alignment horizontal="left" vertical="center"/>
      <protection/>
    </xf>
    <xf numFmtId="0" fontId="39" fillId="0" borderId="0" xfId="179" applyFont="1" applyBorder="1" applyAlignment="1">
      <alignment horizontal="left" vertical="center"/>
      <protection/>
    </xf>
    <xf numFmtId="188" fontId="20" fillId="0" borderId="0" xfId="179" applyNumberFormat="1" applyFont="1" applyBorder="1">
      <alignment/>
      <protection/>
    </xf>
    <xf numFmtId="0" fontId="4" fillId="0" borderId="0" xfId="179" applyNumberFormat="1" applyFont="1" applyFill="1" applyBorder="1" quotePrefix="1">
      <alignment/>
      <protection/>
    </xf>
    <xf numFmtId="4" fontId="33" fillId="0" borderId="0" xfId="179" applyNumberFormat="1" applyFont="1" applyFill="1" applyBorder="1">
      <alignment/>
      <protection/>
    </xf>
    <xf numFmtId="0" fontId="33" fillId="0" borderId="0" xfId="179" applyFont="1" applyFill="1" applyBorder="1">
      <alignment/>
      <protection/>
    </xf>
    <xf numFmtId="4" fontId="35" fillId="0" borderId="0" xfId="179" applyNumberFormat="1" applyFont="1" applyFill="1" applyBorder="1">
      <alignment/>
      <protection/>
    </xf>
    <xf numFmtId="0" fontId="39" fillId="0" borderId="0" xfId="179" applyFont="1" applyBorder="1" applyAlignment="1">
      <alignment horizontal="center" vertical="center"/>
      <protection/>
    </xf>
    <xf numFmtId="0" fontId="39" fillId="0" borderId="31" xfId="179" applyFont="1" applyBorder="1" applyAlignment="1">
      <alignment horizontal="center" vertical="center"/>
      <protection/>
    </xf>
  </cellXfs>
  <cellStyles count="21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urrency" xfId="150"/>
    <cellStyle name="Currency [0]" xfId="151"/>
    <cellStyle name="Emphasis 1" xfId="152"/>
    <cellStyle name="Emphasis 2" xfId="153"/>
    <cellStyle name="Emphasis 3" xfId="154"/>
    <cellStyle name="Explanatory Text" xfId="155"/>
    <cellStyle name="Explanatory Text 2" xfId="156"/>
    <cellStyle name="Good" xfId="157"/>
    <cellStyle name="Good 2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yperlink 2" xfId="167"/>
    <cellStyle name="Input" xfId="168"/>
    <cellStyle name="Input 2" xfId="169"/>
    <cellStyle name="Linked Cell" xfId="170"/>
    <cellStyle name="Linked Cell 2" xfId="171"/>
    <cellStyle name="Linked Cell 2 2" xfId="172"/>
    <cellStyle name="Linked Cell 2 3" xfId="173"/>
    <cellStyle name="Linked Cell 3" xfId="174"/>
    <cellStyle name="Neutral" xfId="175"/>
    <cellStyle name="Neutral 2" xfId="176"/>
    <cellStyle name="Normal 10" xfId="177"/>
    <cellStyle name="Normal 11" xfId="178"/>
    <cellStyle name="Normal 12" xfId="179"/>
    <cellStyle name="Normal 13" xfId="180"/>
    <cellStyle name="Normal 2" xfId="181"/>
    <cellStyle name="Normal 2 2" xfId="182"/>
    <cellStyle name="Normal 2 2 2" xfId="183"/>
    <cellStyle name="Normal 2 3" xfId="184"/>
    <cellStyle name="Normal 2 4" xfId="185"/>
    <cellStyle name="Normal 3" xfId="186"/>
    <cellStyle name="Normal 3 2" xfId="187"/>
    <cellStyle name="Normal 3 2 2" xfId="188"/>
    <cellStyle name="Normal 3 3" xfId="189"/>
    <cellStyle name="Normal 3 4" xfId="190"/>
    <cellStyle name="Normal 4" xfId="191"/>
    <cellStyle name="Normal 4 2" xfId="192"/>
    <cellStyle name="Normal 5" xfId="193"/>
    <cellStyle name="Normal 5 2" xfId="194"/>
    <cellStyle name="Normal 6" xfId="195"/>
    <cellStyle name="Normal 7" xfId="196"/>
    <cellStyle name="Normal 7 2" xfId="197"/>
    <cellStyle name="Normal 8" xfId="198"/>
    <cellStyle name="Normal 9" xfId="199"/>
    <cellStyle name="Normál_Izvrsenje-PLAN2011" xfId="200"/>
    <cellStyle name="Normal_normativ kadra _ tabel_1 2" xfId="201"/>
    <cellStyle name="Normal_Normativi_Stampanje" xfId="202"/>
    <cellStyle name="Normal_Sheet1" xfId="203"/>
    <cellStyle name="Normal_Starosne grupe 2007" xfId="204"/>
    <cellStyle name="Normal_TAB DZ 1-10" xfId="205"/>
    <cellStyle name="Normal_TAB DZ 1-10 (1) 2 2" xfId="206"/>
    <cellStyle name="Normal_TAB DZ 1-10_TAB DZ 2009" xfId="207"/>
    <cellStyle name="Normal_TAB DZ 11-20" xfId="208"/>
    <cellStyle name="Normal_TAB DZ 2009" xfId="209"/>
    <cellStyle name="Note" xfId="210"/>
    <cellStyle name="Note 2" xfId="211"/>
    <cellStyle name="Note 2 2" xfId="212"/>
    <cellStyle name="Note 2 3" xfId="213"/>
    <cellStyle name="Note 3" xfId="214"/>
    <cellStyle name="Output" xfId="215"/>
    <cellStyle name="Output 2" xfId="216"/>
    <cellStyle name="Percent" xfId="217"/>
    <cellStyle name="Sheet Title" xfId="218"/>
    <cellStyle name="Student Information" xfId="219"/>
    <cellStyle name="Student Information - user entered" xfId="220"/>
    <cellStyle name="Title" xfId="221"/>
    <cellStyle name="Title 2" xfId="222"/>
    <cellStyle name="Total" xfId="223"/>
    <cellStyle name="Total 2" xfId="224"/>
    <cellStyle name="Warning Text" xfId="225"/>
    <cellStyle name="Warning Text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44" sqref="E44"/>
    </sheetView>
  </sheetViews>
  <sheetFormatPr defaultColWidth="9.140625" defaultRowHeight="12.75"/>
  <sheetData>
    <row r="1" spans="1:9" ht="20.25">
      <c r="A1" s="672" t="s">
        <v>278</v>
      </c>
      <c r="B1" s="672"/>
      <c r="C1" s="672"/>
      <c r="D1" s="672"/>
      <c r="E1" s="672"/>
      <c r="F1" s="672"/>
      <c r="G1" s="672"/>
      <c r="H1" s="672"/>
      <c r="I1" s="672"/>
    </row>
    <row r="2" spans="1:9" ht="20.25">
      <c r="A2" s="672" t="s">
        <v>279</v>
      </c>
      <c r="B2" s="672"/>
      <c r="C2" s="672"/>
      <c r="D2" s="672"/>
      <c r="E2" s="672"/>
      <c r="F2" s="672"/>
      <c r="G2" s="672"/>
      <c r="H2" s="672"/>
      <c r="I2" s="672"/>
    </row>
    <row r="3" ht="15.75">
      <c r="A3" s="1"/>
    </row>
    <row r="4" ht="15.75">
      <c r="A4" s="1"/>
    </row>
    <row r="5" ht="15.75">
      <c r="A5" s="1"/>
    </row>
    <row r="6" ht="15.75">
      <c r="A6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spans="1:9" ht="25.5">
      <c r="A17" s="669" t="s">
        <v>280</v>
      </c>
      <c r="B17" s="669"/>
      <c r="C17" s="669"/>
      <c r="D17" s="669"/>
      <c r="E17" s="669"/>
      <c r="F17" s="669"/>
      <c r="G17" s="669"/>
      <c r="H17" s="669"/>
      <c r="I17" s="669"/>
    </row>
    <row r="18" spans="1:9" ht="25.5">
      <c r="A18" s="669" t="s">
        <v>397</v>
      </c>
      <c r="B18" s="669"/>
      <c r="C18" s="669"/>
      <c r="D18" s="669"/>
      <c r="E18" s="669"/>
      <c r="F18" s="669"/>
      <c r="G18" s="669"/>
      <c r="H18" s="669"/>
      <c r="I18" s="669"/>
    </row>
    <row r="19" spans="1:9" ht="25.5">
      <c r="A19" s="669" t="s">
        <v>398</v>
      </c>
      <c r="B19" s="669"/>
      <c r="C19" s="669"/>
      <c r="D19" s="669"/>
      <c r="E19" s="669"/>
      <c r="F19" s="669"/>
      <c r="G19" s="669"/>
      <c r="H19" s="669"/>
      <c r="I19" s="669"/>
    </row>
    <row r="20" spans="1:9" s="220" customFormat="1" ht="25.5">
      <c r="A20" s="671" t="s">
        <v>969</v>
      </c>
      <c r="B20" s="671"/>
      <c r="C20" s="671"/>
      <c r="D20" s="671"/>
      <c r="E20" s="671"/>
      <c r="F20" s="671"/>
      <c r="G20" s="671"/>
      <c r="H20" s="671"/>
      <c r="I20" s="67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459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460"/>
      <c r="B26" s="1"/>
      <c r="C26" s="1"/>
      <c r="D26" s="1"/>
      <c r="E26" s="1"/>
      <c r="F26" s="1"/>
      <c r="G26" s="1"/>
      <c r="H26" s="1"/>
      <c r="I26" s="1"/>
    </row>
    <row r="27" ht="15.75">
      <c r="A27" s="460"/>
    </row>
    <row r="28" ht="15.75">
      <c r="A28" s="460"/>
    </row>
    <row r="29" ht="15.75">
      <c r="A29" s="460"/>
    </row>
    <row r="30" spans="1:9" ht="15.75">
      <c r="A30" s="460"/>
      <c r="B30" s="10"/>
      <c r="C30" s="10"/>
      <c r="D30" s="10"/>
      <c r="E30" s="10"/>
      <c r="F30" s="10"/>
      <c r="G30" s="10"/>
      <c r="H30" s="10"/>
      <c r="I30" s="10"/>
    </row>
    <row r="31" spans="1:9" ht="15.75">
      <c r="A31" s="460"/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460"/>
      <c r="B32" s="10"/>
      <c r="C32" s="10"/>
      <c r="D32" s="10"/>
      <c r="E32" s="10"/>
      <c r="F32" s="10"/>
      <c r="G32" s="10"/>
      <c r="H32" s="10"/>
      <c r="I32" s="10"/>
    </row>
    <row r="33" spans="2:9" ht="12.75">
      <c r="B33" s="10"/>
      <c r="C33" s="10"/>
      <c r="D33" s="10"/>
      <c r="E33" s="10"/>
      <c r="F33" s="10"/>
      <c r="G33" s="10"/>
      <c r="H33" s="10"/>
      <c r="I33" s="10"/>
    </row>
    <row r="34" spans="2:9" ht="12.75">
      <c r="B34" s="10"/>
      <c r="C34" s="10"/>
      <c r="D34" s="10"/>
      <c r="E34" s="10"/>
      <c r="F34" s="10"/>
      <c r="G34" s="10"/>
      <c r="H34" s="10"/>
      <c r="I34" s="10"/>
    </row>
    <row r="35" spans="1:9" ht="15.75">
      <c r="A35" s="459"/>
      <c r="B35" s="10"/>
      <c r="C35" s="10"/>
      <c r="D35" s="10"/>
      <c r="E35" s="10"/>
      <c r="F35" s="10"/>
      <c r="G35" s="10"/>
      <c r="H35" s="10"/>
      <c r="I35" s="10"/>
    </row>
    <row r="36" spans="1:9" ht="15.75">
      <c r="A36" s="460"/>
      <c r="B36" s="10"/>
      <c r="C36" s="10"/>
      <c r="D36" s="10"/>
      <c r="E36" s="10"/>
      <c r="F36" s="10"/>
      <c r="G36" s="10"/>
      <c r="H36" s="10"/>
      <c r="I36" s="10"/>
    </row>
    <row r="37" spans="1:9" ht="15.75">
      <c r="A37" s="460"/>
      <c r="B37" s="10"/>
      <c r="C37" s="10"/>
      <c r="D37" s="10"/>
      <c r="E37" s="10"/>
      <c r="F37" s="10"/>
      <c r="G37" s="10"/>
      <c r="H37" s="10"/>
      <c r="I37" s="10"/>
    </row>
    <row r="38" spans="1:9" ht="15.75">
      <c r="A38" s="460"/>
      <c r="B38" s="10"/>
      <c r="C38" s="10"/>
      <c r="D38" s="10"/>
      <c r="E38" s="10"/>
      <c r="F38" s="10"/>
      <c r="G38" s="10"/>
      <c r="H38" s="10"/>
      <c r="I38" s="10"/>
    </row>
    <row r="39" spans="1:10" ht="15.75">
      <c r="A39" s="460"/>
      <c r="B39" s="10"/>
      <c r="C39" s="10"/>
      <c r="D39" s="10"/>
      <c r="E39" s="10"/>
      <c r="F39" s="10"/>
      <c r="G39" s="10"/>
      <c r="H39" s="10"/>
      <c r="I39" s="10"/>
      <c r="J39" s="160"/>
    </row>
    <row r="40" spans="1:9" ht="15.75">
      <c r="A40" s="460"/>
      <c r="B40" s="10"/>
      <c r="C40" s="10"/>
      <c r="D40" s="10"/>
      <c r="E40" s="10"/>
      <c r="F40" s="10"/>
      <c r="G40" s="10"/>
      <c r="H40" s="10"/>
      <c r="I40" s="10"/>
    </row>
    <row r="43" spans="1:9" s="220" customFormat="1" ht="12.75">
      <c r="A43" s="670" t="s">
        <v>1079</v>
      </c>
      <c r="B43" s="670"/>
      <c r="C43" s="670"/>
      <c r="D43" s="670"/>
      <c r="E43" s="670"/>
      <c r="F43" s="670"/>
      <c r="G43" s="670"/>
      <c r="H43" s="670"/>
      <c r="I43" s="670"/>
    </row>
    <row r="45" spans="1:9" ht="12.75">
      <c r="A45" s="10"/>
      <c r="B45" s="10"/>
      <c r="C45" s="10"/>
      <c r="D45" s="10"/>
      <c r="E45" s="10"/>
      <c r="F45" s="10"/>
      <c r="G45" s="10"/>
      <c r="H45" s="10"/>
      <c r="I45" s="10"/>
    </row>
    <row r="47" spans="1:9" ht="12.7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</sheetData>
  <sheetProtection/>
  <mergeCells count="7">
    <mergeCell ref="A19:I19"/>
    <mergeCell ref="A43:I43"/>
    <mergeCell ref="A20:I20"/>
    <mergeCell ref="A1:I1"/>
    <mergeCell ref="A2:I2"/>
    <mergeCell ref="A17:I17"/>
    <mergeCell ref="A18:I18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9.140625" style="3" customWidth="1"/>
    <col min="2" max="2" width="9.140625" style="41" customWidth="1"/>
    <col min="3" max="3" width="49.140625" style="3" customWidth="1"/>
    <col min="4" max="16384" width="9.140625" style="3" customWidth="1"/>
  </cols>
  <sheetData>
    <row r="1" spans="1:3" ht="13.5" customHeight="1">
      <c r="A1" s="118" t="s">
        <v>298</v>
      </c>
      <c r="B1" s="119"/>
      <c r="C1" s="5"/>
    </row>
    <row r="2" spans="1:5" ht="12.75" customHeight="1">
      <c r="A2" s="18"/>
      <c r="B2" s="35"/>
      <c r="C2" s="47"/>
      <c r="E2" s="44" t="s">
        <v>173</v>
      </c>
    </row>
    <row r="3" spans="1:5" ht="30.75" customHeight="1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</row>
    <row r="4" spans="1:5" ht="15.75" customHeight="1">
      <c r="A4" s="319"/>
      <c r="B4" s="320"/>
      <c r="C4" s="317" t="s">
        <v>54</v>
      </c>
      <c r="D4" s="318"/>
      <c r="E4" s="318"/>
    </row>
    <row r="5" spans="1:5" ht="15.75" customHeight="1">
      <c r="A5" s="130">
        <v>1100049</v>
      </c>
      <c r="B5" s="321"/>
      <c r="C5" s="8" t="s">
        <v>429</v>
      </c>
      <c r="D5" s="21"/>
      <c r="E5" s="21"/>
    </row>
    <row r="6" spans="1:5" s="48" customFormat="1" ht="29.25" customHeight="1">
      <c r="A6" s="503">
        <v>1100082</v>
      </c>
      <c r="B6" s="504"/>
      <c r="C6" s="505" t="s">
        <v>988</v>
      </c>
      <c r="D6" s="509">
        <v>0</v>
      </c>
      <c r="E6" s="509"/>
    </row>
    <row r="7" spans="1:5" s="48" customFormat="1" ht="28.5" customHeight="1">
      <c r="A7" s="503">
        <v>1100083</v>
      </c>
      <c r="B7" s="504"/>
      <c r="C7" s="505" t="s">
        <v>989</v>
      </c>
      <c r="D7" s="509">
        <v>0</v>
      </c>
      <c r="E7" s="509"/>
    </row>
    <row r="8" spans="1:5" s="48" customFormat="1" ht="39.75" customHeight="1">
      <c r="A8" s="503">
        <v>1100084</v>
      </c>
      <c r="B8" s="504"/>
      <c r="C8" s="505" t="s">
        <v>990</v>
      </c>
      <c r="D8" s="509">
        <v>0</v>
      </c>
      <c r="E8" s="509"/>
    </row>
    <row r="9" spans="1:5" s="48" customFormat="1" ht="26.25" customHeight="1">
      <c r="A9" s="503">
        <v>1100085</v>
      </c>
      <c r="B9" s="504"/>
      <c r="C9" s="505" t="s">
        <v>991</v>
      </c>
      <c r="D9" s="509">
        <v>0</v>
      </c>
      <c r="E9" s="509"/>
    </row>
    <row r="10" spans="1:5" s="48" customFormat="1" ht="17.25" customHeight="1">
      <c r="A10" s="503">
        <v>1200055</v>
      </c>
      <c r="B10" s="504"/>
      <c r="C10" s="505" t="s">
        <v>982</v>
      </c>
      <c r="D10" s="509">
        <v>0</v>
      </c>
      <c r="E10" s="509"/>
    </row>
    <row r="11" spans="1:5" ht="15.75" customHeight="1">
      <c r="A11" s="319"/>
      <c r="B11" s="320"/>
      <c r="C11" s="317" t="s">
        <v>56</v>
      </c>
      <c r="D11" s="318"/>
      <c r="E11" s="318"/>
    </row>
    <row r="12" spans="1:5" ht="20.25" customHeight="1">
      <c r="A12" s="130">
        <v>1900026</v>
      </c>
      <c r="B12" s="33"/>
      <c r="C12" s="8" t="s">
        <v>50</v>
      </c>
      <c r="D12" s="21"/>
      <c r="E12" s="21"/>
    </row>
    <row r="13" spans="1:5" ht="18" customHeight="1">
      <c r="A13" s="130">
        <v>1900034</v>
      </c>
      <c r="B13" s="33"/>
      <c r="C13" s="8" t="s">
        <v>57</v>
      </c>
      <c r="D13" s="21"/>
      <c r="E13" s="21"/>
    </row>
    <row r="14" spans="1:5" ht="17.25" customHeight="1">
      <c r="A14" s="503">
        <v>1900035</v>
      </c>
      <c r="B14" s="504"/>
      <c r="C14" s="505" t="s">
        <v>985</v>
      </c>
      <c r="D14" s="510">
        <v>0</v>
      </c>
      <c r="E14" s="510"/>
    </row>
    <row r="15" spans="1:5" ht="15.75" customHeight="1">
      <c r="A15" s="130">
        <v>1900042</v>
      </c>
      <c r="B15" s="33"/>
      <c r="C15" s="8" t="s">
        <v>58</v>
      </c>
      <c r="D15" s="21"/>
      <c r="E15" s="21"/>
    </row>
    <row r="16" spans="1:5" ht="15.75" customHeight="1">
      <c r="A16" s="319"/>
      <c r="B16" s="320"/>
      <c r="C16" s="317" t="s">
        <v>355</v>
      </c>
      <c r="D16" s="318"/>
      <c r="E16" s="318"/>
    </row>
    <row r="17" spans="1:5" ht="30" customHeight="1">
      <c r="A17" s="404">
        <v>1700038</v>
      </c>
      <c r="B17" s="405"/>
      <c r="C17" s="406" t="s">
        <v>358</v>
      </c>
      <c r="D17" s="409"/>
      <c r="E17" s="409"/>
    </row>
    <row r="18" spans="1:5" ht="24" customHeight="1">
      <c r="A18" s="130">
        <v>1700038</v>
      </c>
      <c r="B18" s="33"/>
      <c r="C18" s="8" t="s">
        <v>913</v>
      </c>
      <c r="D18" s="21"/>
      <c r="E18" s="21"/>
    </row>
    <row r="19" spans="1:5" ht="28.5" customHeight="1">
      <c r="A19" s="130">
        <v>1700038</v>
      </c>
      <c r="B19" s="33"/>
      <c r="C19" s="8" t="s">
        <v>900</v>
      </c>
      <c r="D19" s="21"/>
      <c r="E19" s="21"/>
    </row>
    <row r="20" spans="1:5" ht="27.75" customHeight="1">
      <c r="A20" s="130">
        <v>1700038</v>
      </c>
      <c r="B20" s="33"/>
      <c r="C20" s="8" t="s">
        <v>901</v>
      </c>
      <c r="D20" s="120"/>
      <c r="E20" s="21"/>
    </row>
    <row r="21" spans="1:5" ht="15.75" customHeight="1">
      <c r="A21" s="503">
        <v>1700054</v>
      </c>
      <c r="B21" s="504"/>
      <c r="C21" s="505" t="s">
        <v>986</v>
      </c>
      <c r="D21" s="510">
        <v>0</v>
      </c>
      <c r="E21" s="510"/>
    </row>
    <row r="22" spans="1:5" ht="15.75" customHeight="1">
      <c r="A22" s="503">
        <v>1700055</v>
      </c>
      <c r="B22" s="504"/>
      <c r="C22" s="505" t="s">
        <v>987</v>
      </c>
      <c r="D22" s="510">
        <v>0</v>
      </c>
      <c r="E22" s="510"/>
    </row>
    <row r="23" spans="1:5" ht="15.75" customHeight="1">
      <c r="A23" s="319"/>
      <c r="B23" s="320"/>
      <c r="C23" s="317" t="s">
        <v>59</v>
      </c>
      <c r="D23" s="318"/>
      <c r="E23" s="318"/>
    </row>
    <row r="24" spans="1:5" ht="38.25">
      <c r="A24" s="130">
        <v>1000215</v>
      </c>
      <c r="B24" s="403" t="s">
        <v>513</v>
      </c>
      <c r="C24" s="8" t="s">
        <v>60</v>
      </c>
      <c r="D24" s="21"/>
      <c r="E24" s="21"/>
    </row>
    <row r="25" spans="1:5" ht="12.75">
      <c r="A25" s="404">
        <v>1000207</v>
      </c>
      <c r="B25" s="410"/>
      <c r="C25" s="406" t="s">
        <v>65</v>
      </c>
      <c r="D25" s="409"/>
      <c r="E25" s="409"/>
    </row>
    <row r="26" spans="1:5" ht="12.75">
      <c r="A26" s="130">
        <v>1000207</v>
      </c>
      <c r="B26" s="463" t="s">
        <v>548</v>
      </c>
      <c r="C26" s="464" t="s">
        <v>509</v>
      </c>
      <c r="D26" s="466">
        <v>0</v>
      </c>
      <c r="E26" s="466">
        <v>0</v>
      </c>
    </row>
    <row r="27" spans="1:5" ht="12.75">
      <c r="A27" s="130">
        <v>1000207</v>
      </c>
      <c r="B27" s="463" t="s">
        <v>548</v>
      </c>
      <c r="C27" s="464" t="s">
        <v>510</v>
      </c>
      <c r="D27" s="466">
        <v>0</v>
      </c>
      <c r="E27" s="466">
        <v>0</v>
      </c>
    </row>
    <row r="28" spans="1:5" ht="12.75">
      <c r="A28" s="130">
        <v>1000207</v>
      </c>
      <c r="B28" s="463" t="s">
        <v>548</v>
      </c>
      <c r="C28" s="464" t="s">
        <v>511</v>
      </c>
      <c r="D28" s="466">
        <v>0</v>
      </c>
      <c r="E28" s="466">
        <v>0</v>
      </c>
    </row>
    <row r="29" spans="1:5" ht="12.75">
      <c r="A29" s="130">
        <v>1000207</v>
      </c>
      <c r="B29" s="33" t="s">
        <v>332</v>
      </c>
      <c r="C29" s="8" t="s">
        <v>73</v>
      </c>
      <c r="D29" s="21"/>
      <c r="E29" s="21"/>
    </row>
    <row r="30" spans="1:5" ht="12.75">
      <c r="A30" s="130">
        <v>1000207</v>
      </c>
      <c r="B30" s="33" t="s">
        <v>328</v>
      </c>
      <c r="C30" s="8" t="s">
        <v>74</v>
      </c>
      <c r="D30" s="21"/>
      <c r="E30" s="21"/>
    </row>
    <row r="31" spans="1:5" ht="12.75">
      <c r="A31" s="8"/>
      <c r="B31" s="322"/>
      <c r="C31" s="411" t="s">
        <v>368</v>
      </c>
      <c r="D31" s="412"/>
      <c r="E31" s="412"/>
    </row>
  </sheetData>
  <sheetProtection/>
  <printOptions/>
  <pageMargins left="0.75" right="0.75" top="1" bottom="1" header="0.5" footer="0.5"/>
  <pageSetup horizontalDpi="1200" verticalDpi="12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51.8515625" style="0" customWidth="1"/>
    <col min="6" max="6" width="7.00390625" style="643" bestFit="1" customWidth="1"/>
  </cols>
  <sheetData>
    <row r="1" spans="1:5" ht="12.75">
      <c r="A1" s="112" t="s">
        <v>282</v>
      </c>
      <c r="B1" s="113"/>
      <c r="C1" s="55"/>
      <c r="D1" s="55"/>
      <c r="E1" s="55"/>
    </row>
    <row r="2" spans="1:5" ht="12.75">
      <c r="A2" s="114"/>
      <c r="B2" s="115"/>
      <c r="C2" s="55"/>
      <c r="D2" s="55"/>
      <c r="E2" s="44" t="s">
        <v>174</v>
      </c>
    </row>
    <row r="3" spans="1:6" ht="38.25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  <c r="F3" s="641" t="s">
        <v>1440</v>
      </c>
    </row>
    <row r="4" spans="1:6" ht="12.75">
      <c r="A4" s="319"/>
      <c r="B4" s="320"/>
      <c r="C4" s="317" t="s">
        <v>549</v>
      </c>
      <c r="D4" s="325">
        <f>D5+D12+D19+D20+D22+D23</f>
        <v>3531</v>
      </c>
      <c r="E4" s="325">
        <f>E5+E12+E19+E20+E22+E23</f>
        <v>3282</v>
      </c>
      <c r="F4" s="644">
        <f>E4/D4*100</f>
        <v>92.9481733220051</v>
      </c>
    </row>
    <row r="5" spans="1:6" ht="12.75">
      <c r="A5" s="404" t="s">
        <v>16</v>
      </c>
      <c r="B5" s="405"/>
      <c r="C5" s="413" t="s">
        <v>858</v>
      </c>
      <c r="D5" s="413">
        <f>SUM(D6:D11)</f>
        <v>1823</v>
      </c>
      <c r="E5" s="413">
        <f>SUM(E6:E11)</f>
        <v>1560</v>
      </c>
      <c r="F5" s="644">
        <f aca="true" t="shared" si="0" ref="F5:F56">E5/D5*100</f>
        <v>85.57323093801426</v>
      </c>
    </row>
    <row r="6" spans="1:6" ht="12.75" customHeight="1">
      <c r="A6" s="130">
        <v>1100031</v>
      </c>
      <c r="B6" s="33"/>
      <c r="C6" s="4" t="s">
        <v>859</v>
      </c>
      <c r="D6" s="4">
        <v>230</v>
      </c>
      <c r="E6" s="20">
        <v>240</v>
      </c>
      <c r="F6" s="644">
        <f t="shared" si="0"/>
        <v>104.34782608695652</v>
      </c>
    </row>
    <row r="7" spans="1:6" ht="12.75" customHeight="1">
      <c r="A7" s="130">
        <v>1100031</v>
      </c>
      <c r="B7" s="33"/>
      <c r="C7" s="4" t="s">
        <v>860</v>
      </c>
      <c r="D7" s="4">
        <v>235</v>
      </c>
      <c r="E7" s="20">
        <v>210</v>
      </c>
      <c r="F7" s="644">
        <f t="shared" si="0"/>
        <v>89.36170212765957</v>
      </c>
    </row>
    <row r="8" spans="1:6" ht="12.75" customHeight="1">
      <c r="A8" s="130">
        <v>1100031</v>
      </c>
      <c r="B8" s="33"/>
      <c r="C8" s="4" t="s">
        <v>861</v>
      </c>
      <c r="D8" s="4">
        <v>264</v>
      </c>
      <c r="E8" s="20">
        <v>230</v>
      </c>
      <c r="F8" s="644">
        <f t="shared" si="0"/>
        <v>87.12121212121212</v>
      </c>
    </row>
    <row r="9" spans="1:6" ht="12.75" customHeight="1">
      <c r="A9" s="130">
        <v>1100031</v>
      </c>
      <c r="B9" s="33"/>
      <c r="C9" s="4" t="s">
        <v>862</v>
      </c>
      <c r="D9" s="4">
        <v>367</v>
      </c>
      <c r="E9" s="20">
        <v>260</v>
      </c>
      <c r="F9" s="644">
        <f t="shared" si="0"/>
        <v>70.84468664850137</v>
      </c>
    </row>
    <row r="10" spans="1:6" ht="12.75" customHeight="1">
      <c r="A10" s="130">
        <v>1100031</v>
      </c>
      <c r="B10" s="33"/>
      <c r="C10" s="4" t="s">
        <v>915</v>
      </c>
      <c r="D10" s="4">
        <v>342</v>
      </c>
      <c r="E10" s="20">
        <v>340</v>
      </c>
      <c r="F10" s="644">
        <f t="shared" si="0"/>
        <v>99.41520467836257</v>
      </c>
    </row>
    <row r="11" spans="1:6" ht="12.75" customHeight="1">
      <c r="A11" s="130">
        <v>1100031</v>
      </c>
      <c r="B11" s="33"/>
      <c r="C11" s="4" t="s">
        <v>863</v>
      </c>
      <c r="D11" s="4">
        <v>385</v>
      </c>
      <c r="E11" s="20">
        <v>280</v>
      </c>
      <c r="F11" s="644">
        <f t="shared" si="0"/>
        <v>72.72727272727273</v>
      </c>
    </row>
    <row r="12" spans="1:6" ht="12.75" customHeight="1">
      <c r="A12" s="404" t="s">
        <v>17</v>
      </c>
      <c r="B12" s="408"/>
      <c r="C12" s="413" t="s">
        <v>429</v>
      </c>
      <c r="D12" s="413">
        <f>SUM(D13:D18)</f>
        <v>1096</v>
      </c>
      <c r="E12" s="413">
        <f>SUM(E13:E18)</f>
        <v>1130</v>
      </c>
      <c r="F12" s="644">
        <f t="shared" si="0"/>
        <v>103.1021897810219</v>
      </c>
    </row>
    <row r="13" spans="1:6" ht="12.75" customHeight="1">
      <c r="A13" s="274">
        <v>1100049</v>
      </c>
      <c r="B13" s="171"/>
      <c r="C13" s="178" t="s">
        <v>440</v>
      </c>
      <c r="D13" s="178">
        <v>212</v>
      </c>
      <c r="E13" s="197">
        <v>210</v>
      </c>
      <c r="F13" s="644">
        <f t="shared" si="0"/>
        <v>99.05660377358491</v>
      </c>
    </row>
    <row r="14" spans="1:6" ht="12.75" customHeight="1">
      <c r="A14" s="274">
        <v>1100049</v>
      </c>
      <c r="B14" s="171"/>
      <c r="C14" s="178" t="s">
        <v>439</v>
      </c>
      <c r="D14" s="178">
        <v>237</v>
      </c>
      <c r="E14" s="197">
        <v>210</v>
      </c>
      <c r="F14" s="644">
        <f t="shared" si="0"/>
        <v>88.60759493670885</v>
      </c>
    </row>
    <row r="15" spans="1:6" ht="12.75" customHeight="1">
      <c r="A15" s="274">
        <v>1100049</v>
      </c>
      <c r="B15" s="171"/>
      <c r="C15" s="178" t="s">
        <v>441</v>
      </c>
      <c r="D15" s="178">
        <v>217</v>
      </c>
      <c r="E15" s="197">
        <v>230</v>
      </c>
      <c r="F15" s="644">
        <f t="shared" si="0"/>
        <v>105.99078341013825</v>
      </c>
    </row>
    <row r="16" spans="1:6" ht="12.75" customHeight="1">
      <c r="A16" s="274">
        <v>1100049</v>
      </c>
      <c r="B16" s="171"/>
      <c r="C16" s="178" t="s">
        <v>442</v>
      </c>
      <c r="D16" s="178">
        <v>225</v>
      </c>
      <c r="E16" s="197">
        <v>280</v>
      </c>
      <c r="F16" s="644">
        <f t="shared" si="0"/>
        <v>124.44444444444444</v>
      </c>
    </row>
    <row r="17" spans="1:6" ht="12.75" customHeight="1">
      <c r="A17" s="274">
        <v>1100049</v>
      </c>
      <c r="B17" s="171"/>
      <c r="C17" s="178" t="s">
        <v>476</v>
      </c>
      <c r="D17" s="178">
        <v>133</v>
      </c>
      <c r="E17" s="197">
        <v>130</v>
      </c>
      <c r="F17" s="644">
        <f t="shared" si="0"/>
        <v>97.74436090225564</v>
      </c>
    </row>
    <row r="18" spans="1:6" ht="12.75" customHeight="1">
      <c r="A18" s="274">
        <v>1100049</v>
      </c>
      <c r="B18" s="171"/>
      <c r="C18" s="178" t="s">
        <v>477</v>
      </c>
      <c r="D18" s="178">
        <v>72</v>
      </c>
      <c r="E18" s="197">
        <v>70</v>
      </c>
      <c r="F18" s="644">
        <f t="shared" si="0"/>
        <v>97.22222222222221</v>
      </c>
    </row>
    <row r="19" spans="1:6" ht="25.5">
      <c r="A19" s="270" t="s">
        <v>478</v>
      </c>
      <c r="B19" s="116"/>
      <c r="C19" s="6" t="s">
        <v>430</v>
      </c>
      <c r="D19" s="6">
        <v>267</v>
      </c>
      <c r="E19" s="20">
        <v>270</v>
      </c>
      <c r="F19" s="644">
        <f t="shared" si="0"/>
        <v>101.12359550561798</v>
      </c>
    </row>
    <row r="20" spans="1:6" ht="12.75">
      <c r="A20" s="270" t="s">
        <v>18</v>
      </c>
      <c r="B20" s="116"/>
      <c r="C20" s="6" t="s">
        <v>857</v>
      </c>
      <c r="D20" s="6">
        <v>20</v>
      </c>
      <c r="E20" s="20">
        <v>2</v>
      </c>
      <c r="F20" s="644">
        <f t="shared" si="0"/>
        <v>10</v>
      </c>
    </row>
    <row r="21" spans="1:6" ht="12.75">
      <c r="A21" s="130">
        <v>1000025</v>
      </c>
      <c r="B21" s="33" t="s">
        <v>329</v>
      </c>
      <c r="C21" s="4" t="s">
        <v>864</v>
      </c>
      <c r="D21" s="6"/>
      <c r="E21" s="20"/>
      <c r="F21" s="644"/>
    </row>
    <row r="22" spans="1:6" ht="38.25">
      <c r="A22" s="130">
        <v>1100032</v>
      </c>
      <c r="B22" s="33"/>
      <c r="C22" s="8" t="s">
        <v>487</v>
      </c>
      <c r="D22" s="9">
        <v>18</v>
      </c>
      <c r="E22" s="22">
        <v>20</v>
      </c>
      <c r="F22" s="644">
        <f t="shared" si="0"/>
        <v>111.11111111111111</v>
      </c>
    </row>
    <row r="23" spans="1:6" ht="38.25">
      <c r="A23" s="130">
        <v>1100033</v>
      </c>
      <c r="B23" s="33"/>
      <c r="C23" s="8" t="s">
        <v>488</v>
      </c>
      <c r="D23" s="9">
        <v>307</v>
      </c>
      <c r="E23" s="22">
        <v>300</v>
      </c>
      <c r="F23" s="644">
        <f t="shared" si="0"/>
        <v>97.71986970684038</v>
      </c>
    </row>
    <row r="24" spans="1:6" ht="51">
      <c r="A24" s="130">
        <v>1100034</v>
      </c>
      <c r="B24" s="33"/>
      <c r="C24" s="8" t="s">
        <v>489</v>
      </c>
      <c r="D24" s="6"/>
      <c r="E24" s="20"/>
      <c r="F24" s="644"/>
    </row>
    <row r="25" spans="1:6" ht="12.75">
      <c r="A25" s="319"/>
      <c r="B25" s="320"/>
      <c r="C25" s="317" t="s">
        <v>333</v>
      </c>
      <c r="D25" s="325">
        <f>SUM(D26:D37)</f>
        <v>16743</v>
      </c>
      <c r="E25" s="325">
        <f>SUM(E26:E37)</f>
        <v>19735</v>
      </c>
      <c r="F25" s="644">
        <f t="shared" si="0"/>
        <v>117.87015469151288</v>
      </c>
    </row>
    <row r="26" spans="1:6" ht="12.75">
      <c r="A26" s="130" t="s">
        <v>479</v>
      </c>
      <c r="B26" s="33"/>
      <c r="C26" s="4" t="s">
        <v>480</v>
      </c>
      <c r="D26" s="4">
        <v>12090</v>
      </c>
      <c r="E26" s="20">
        <v>12000</v>
      </c>
      <c r="F26" s="644">
        <f t="shared" si="0"/>
        <v>99.25558312655087</v>
      </c>
    </row>
    <row r="27" spans="1:6" ht="12.75" customHeight="1">
      <c r="A27" s="130">
        <v>1100064</v>
      </c>
      <c r="B27" s="33" t="s">
        <v>329</v>
      </c>
      <c r="C27" s="4" t="s">
        <v>481</v>
      </c>
      <c r="D27" s="4">
        <v>9</v>
      </c>
      <c r="E27" s="20"/>
      <c r="F27" s="644">
        <f t="shared" si="0"/>
        <v>0</v>
      </c>
    </row>
    <row r="28" spans="1:6" ht="12.75">
      <c r="A28" s="130">
        <v>1100072</v>
      </c>
      <c r="B28" s="33"/>
      <c r="C28" s="4" t="s">
        <v>482</v>
      </c>
      <c r="D28" s="4">
        <v>3867</v>
      </c>
      <c r="E28" s="20">
        <v>3800</v>
      </c>
      <c r="F28" s="644">
        <f t="shared" si="0"/>
        <v>98.2673907421774</v>
      </c>
    </row>
    <row r="29" spans="1:6" ht="25.5">
      <c r="A29" s="130">
        <v>1100072</v>
      </c>
      <c r="B29" s="33" t="s">
        <v>329</v>
      </c>
      <c r="C29" s="4" t="s">
        <v>483</v>
      </c>
      <c r="D29" s="4">
        <v>5</v>
      </c>
      <c r="E29" s="20"/>
      <c r="F29" s="644">
        <f t="shared" si="0"/>
        <v>0</v>
      </c>
    </row>
    <row r="30" spans="1:6" ht="12.75" customHeight="1">
      <c r="A30" s="130" t="s">
        <v>484</v>
      </c>
      <c r="B30" s="33"/>
      <c r="C30" s="4" t="s">
        <v>485</v>
      </c>
      <c r="D30" s="4">
        <v>1</v>
      </c>
      <c r="E30" s="20"/>
      <c r="F30" s="644">
        <f t="shared" si="0"/>
        <v>0</v>
      </c>
    </row>
    <row r="31" spans="1:6" s="3" customFormat="1" ht="31.5" customHeight="1">
      <c r="A31" s="503">
        <v>1100081</v>
      </c>
      <c r="B31" s="504"/>
      <c r="C31" s="505" t="s">
        <v>981</v>
      </c>
      <c r="D31" s="541">
        <v>0</v>
      </c>
      <c r="E31" s="542">
        <v>165</v>
      </c>
      <c r="F31" s="644"/>
    </row>
    <row r="32" spans="1:6" s="3" customFormat="1" ht="27" customHeight="1">
      <c r="A32" s="503">
        <v>1200055</v>
      </c>
      <c r="B32" s="508"/>
      <c r="C32" s="505" t="s">
        <v>982</v>
      </c>
      <c r="D32" s="543">
        <v>0</v>
      </c>
      <c r="E32" s="543"/>
      <c r="F32" s="644"/>
    </row>
    <row r="33" spans="1:6" s="3" customFormat="1" ht="12.75">
      <c r="A33" s="130" t="s">
        <v>20</v>
      </c>
      <c r="B33" s="33"/>
      <c r="C33" s="4" t="s">
        <v>71</v>
      </c>
      <c r="D33" s="6">
        <v>771</v>
      </c>
      <c r="E33" s="20">
        <v>770</v>
      </c>
      <c r="F33" s="644">
        <f t="shared" si="0"/>
        <v>99.87029831387808</v>
      </c>
    </row>
    <row r="34" spans="1:6" s="3" customFormat="1" ht="12.75">
      <c r="A34" s="503">
        <v>1200056</v>
      </c>
      <c r="B34" s="504"/>
      <c r="C34" s="505" t="s">
        <v>983</v>
      </c>
      <c r="D34" s="507">
        <v>0</v>
      </c>
      <c r="E34" s="507">
        <v>3000</v>
      </c>
      <c r="F34" s="644"/>
    </row>
    <row r="35" spans="1:6" ht="25.5">
      <c r="A35" s="130" t="s">
        <v>19</v>
      </c>
      <c r="B35" s="33"/>
      <c r="C35" s="8" t="s">
        <v>434</v>
      </c>
      <c r="D35" s="167"/>
      <c r="E35" s="273"/>
      <c r="F35" s="644"/>
    </row>
    <row r="36" spans="1:6" ht="12.75">
      <c r="A36" s="130">
        <v>2200103</v>
      </c>
      <c r="B36" s="33"/>
      <c r="C36" s="4" t="s">
        <v>486</v>
      </c>
      <c r="D36" s="167"/>
      <c r="E36" s="273"/>
      <c r="F36" s="644"/>
    </row>
    <row r="37" spans="1:6" ht="12.75">
      <c r="A37" s="323" t="s">
        <v>35</v>
      </c>
      <c r="B37" s="32"/>
      <c r="C37" s="46" t="s">
        <v>72</v>
      </c>
      <c r="D37" s="167"/>
      <c r="E37" s="273"/>
      <c r="F37" s="644"/>
    </row>
    <row r="38" spans="1:6" ht="12.75">
      <c r="A38" s="319"/>
      <c r="B38" s="320"/>
      <c r="C38" s="325" t="s">
        <v>147</v>
      </c>
      <c r="D38" s="325">
        <f>SUM(D39:D47)</f>
        <v>3001</v>
      </c>
      <c r="E38" s="325">
        <f>SUM(E39:E47)</f>
        <v>2940</v>
      </c>
      <c r="F38" s="644">
        <f t="shared" si="0"/>
        <v>97.9673442185938</v>
      </c>
    </row>
    <row r="39" spans="1:6" ht="12.75" customHeight="1">
      <c r="A39" s="275" t="s">
        <v>922</v>
      </c>
      <c r="B39" s="33"/>
      <c r="C39" s="255" t="s">
        <v>923</v>
      </c>
      <c r="D39" s="6"/>
      <c r="E39" s="20"/>
      <c r="F39" s="644"/>
    </row>
    <row r="40" spans="1:6" ht="12.75" customHeight="1">
      <c r="A40" s="130">
        <v>1000124</v>
      </c>
      <c r="B40" s="33"/>
      <c r="C40" s="117" t="s">
        <v>185</v>
      </c>
      <c r="D40" s="117">
        <v>21</v>
      </c>
      <c r="E40" s="20"/>
      <c r="F40" s="644">
        <f t="shared" si="0"/>
        <v>0</v>
      </c>
    </row>
    <row r="41" spans="1:6" ht="12.75" customHeight="1">
      <c r="A41" s="130" t="s">
        <v>9</v>
      </c>
      <c r="B41" s="33"/>
      <c r="C41" s="4" t="s">
        <v>186</v>
      </c>
      <c r="D41" s="4">
        <v>913</v>
      </c>
      <c r="E41" s="20">
        <v>910</v>
      </c>
      <c r="F41" s="644">
        <f t="shared" si="0"/>
        <v>99.67141292442497</v>
      </c>
    </row>
    <row r="42" spans="1:6" ht="12.75" customHeight="1">
      <c r="A42" s="130" t="s">
        <v>10</v>
      </c>
      <c r="B42" s="33"/>
      <c r="C42" s="4" t="s">
        <v>53</v>
      </c>
      <c r="D42" s="4">
        <v>2</v>
      </c>
      <c r="E42" s="20"/>
      <c r="F42" s="644">
        <f t="shared" si="0"/>
        <v>0</v>
      </c>
    </row>
    <row r="43" spans="1:6" ht="12.75" customHeight="1">
      <c r="A43" s="130" t="s">
        <v>12</v>
      </c>
      <c r="B43" s="33"/>
      <c r="C43" s="4" t="s">
        <v>11</v>
      </c>
      <c r="D43" s="4">
        <v>117</v>
      </c>
      <c r="E43" s="20">
        <v>110</v>
      </c>
      <c r="F43" s="644">
        <f t="shared" si="0"/>
        <v>94.01709401709401</v>
      </c>
    </row>
    <row r="44" spans="1:6" ht="12.75" customHeight="1">
      <c r="A44" s="274">
        <v>1000165</v>
      </c>
      <c r="B44" s="171"/>
      <c r="C44" s="178" t="s">
        <v>190</v>
      </c>
      <c r="D44" s="219">
        <v>888</v>
      </c>
      <c r="E44" s="324">
        <v>880</v>
      </c>
      <c r="F44" s="644">
        <f t="shared" si="0"/>
        <v>99.09909909909909</v>
      </c>
    </row>
    <row r="45" spans="1:6" ht="12.75" customHeight="1">
      <c r="A45" s="130" t="s">
        <v>14</v>
      </c>
      <c r="B45" s="33"/>
      <c r="C45" s="4" t="s">
        <v>191</v>
      </c>
      <c r="D45" s="4">
        <v>1040</v>
      </c>
      <c r="E45" s="20">
        <v>1040</v>
      </c>
      <c r="F45" s="644">
        <f t="shared" si="0"/>
        <v>100</v>
      </c>
    </row>
    <row r="46" spans="1:6" ht="12.75" customHeight="1">
      <c r="A46" s="130" t="s">
        <v>21</v>
      </c>
      <c r="B46" s="33"/>
      <c r="C46" s="4" t="s">
        <v>187</v>
      </c>
      <c r="D46" s="4">
        <v>4</v>
      </c>
      <c r="E46" s="20"/>
      <c r="F46" s="644">
        <f t="shared" si="0"/>
        <v>0</v>
      </c>
    </row>
    <row r="47" spans="1:6" ht="12.75" customHeight="1">
      <c r="A47" s="130">
        <v>1000181</v>
      </c>
      <c r="B47" s="33"/>
      <c r="C47" s="4" t="s">
        <v>188</v>
      </c>
      <c r="D47" s="4">
        <v>16</v>
      </c>
      <c r="E47" s="20"/>
      <c r="F47" s="644">
        <f t="shared" si="0"/>
        <v>0</v>
      </c>
    </row>
    <row r="48" spans="1:6" s="3" customFormat="1" ht="12.75" customHeight="1">
      <c r="A48" s="503">
        <v>1200057</v>
      </c>
      <c r="B48" s="504"/>
      <c r="C48" s="505" t="s">
        <v>984</v>
      </c>
      <c r="D48" s="507">
        <v>0</v>
      </c>
      <c r="E48" s="507">
        <v>2000</v>
      </c>
      <c r="F48" s="644"/>
    </row>
    <row r="49" spans="1:6" ht="12.75" customHeight="1">
      <c r="A49" s="319"/>
      <c r="B49" s="320"/>
      <c r="C49" s="325" t="s">
        <v>75</v>
      </c>
      <c r="D49" s="325">
        <f>D50+D51</f>
        <v>35</v>
      </c>
      <c r="E49" s="325">
        <f>E50+E51</f>
        <v>45</v>
      </c>
      <c r="F49" s="644">
        <f t="shared" si="0"/>
        <v>128.57142857142858</v>
      </c>
    </row>
    <row r="50" spans="1:6" ht="12.75" customHeight="1">
      <c r="A50" s="276">
        <v>1000215</v>
      </c>
      <c r="B50" s="34"/>
      <c r="C50" s="20" t="s">
        <v>60</v>
      </c>
      <c r="D50" s="20">
        <v>31</v>
      </c>
      <c r="E50" s="20">
        <v>35</v>
      </c>
      <c r="F50" s="644">
        <f t="shared" si="0"/>
        <v>112.90322580645163</v>
      </c>
    </row>
    <row r="51" spans="1:6" ht="12.75" customHeight="1">
      <c r="A51" s="414">
        <v>1000207</v>
      </c>
      <c r="B51" s="415"/>
      <c r="C51" s="416" t="s">
        <v>65</v>
      </c>
      <c r="D51" s="407">
        <f>SUM(D52:D56)</f>
        <v>4</v>
      </c>
      <c r="E51" s="407">
        <f>SUM(E52:E56)</f>
        <v>10</v>
      </c>
      <c r="F51" s="644">
        <f t="shared" si="0"/>
        <v>250</v>
      </c>
    </row>
    <row r="52" spans="1:6" ht="12.75" customHeight="1">
      <c r="A52" s="130">
        <v>1000207</v>
      </c>
      <c r="B52" s="403" t="s">
        <v>512</v>
      </c>
      <c r="C52" s="464" t="s">
        <v>509</v>
      </c>
      <c r="D52" s="465">
        <v>0</v>
      </c>
      <c r="E52" s="465">
        <v>0</v>
      </c>
      <c r="F52" s="644"/>
    </row>
    <row r="53" spans="1:6" ht="12.75" customHeight="1">
      <c r="A53" s="130">
        <v>1000207</v>
      </c>
      <c r="B53" s="403" t="s">
        <v>512</v>
      </c>
      <c r="C53" s="464" t="s">
        <v>510</v>
      </c>
      <c r="D53" s="465">
        <v>0</v>
      </c>
      <c r="E53" s="465">
        <v>0</v>
      </c>
      <c r="F53" s="644"/>
    </row>
    <row r="54" spans="1:6" ht="12.75" customHeight="1">
      <c r="A54" s="130">
        <v>1000207</v>
      </c>
      <c r="B54" s="403" t="s">
        <v>512</v>
      </c>
      <c r="C54" s="464" t="s">
        <v>511</v>
      </c>
      <c r="D54" s="465">
        <v>0</v>
      </c>
      <c r="E54" s="465">
        <v>0</v>
      </c>
      <c r="F54" s="644"/>
    </row>
    <row r="55" spans="1:6" ht="12.75" customHeight="1">
      <c r="A55" s="276">
        <v>1000207</v>
      </c>
      <c r="B55" s="34" t="s">
        <v>332</v>
      </c>
      <c r="C55" s="20" t="s">
        <v>73</v>
      </c>
      <c r="D55" s="20">
        <v>2</v>
      </c>
      <c r="E55" s="20">
        <v>5</v>
      </c>
      <c r="F55" s="644">
        <f t="shared" si="0"/>
        <v>250</v>
      </c>
    </row>
    <row r="56" spans="1:6" ht="12.75" customHeight="1">
      <c r="A56" s="276">
        <v>1000207</v>
      </c>
      <c r="B56" s="34" t="s">
        <v>328</v>
      </c>
      <c r="C56" s="20" t="s">
        <v>74</v>
      </c>
      <c r="D56" s="20">
        <v>2</v>
      </c>
      <c r="E56" s="20">
        <v>5</v>
      </c>
      <c r="F56" s="644">
        <f t="shared" si="0"/>
        <v>250</v>
      </c>
    </row>
    <row r="57" spans="1:5" ht="12.75">
      <c r="A57" s="704" t="s">
        <v>865</v>
      </c>
      <c r="B57" s="704"/>
      <c r="C57" s="704"/>
      <c r="D57" s="704"/>
      <c r="E57" s="704"/>
    </row>
    <row r="59" spans="1:4" ht="12.75">
      <c r="A59" s="14">
        <v>1000082</v>
      </c>
      <c r="B59" s="40"/>
      <c r="C59" s="49" t="s">
        <v>1086</v>
      </c>
      <c r="D59">
        <v>2</v>
      </c>
    </row>
    <row r="60" spans="1:4" ht="25.5">
      <c r="A60">
        <v>1000272</v>
      </c>
      <c r="C60" s="554" t="s">
        <v>1087</v>
      </c>
      <c r="D60">
        <v>1</v>
      </c>
    </row>
    <row r="61" spans="1:5" ht="12.75">
      <c r="A61" s="28">
        <v>1700020</v>
      </c>
      <c r="B61" s="37"/>
      <c r="C61" s="501" t="s">
        <v>118</v>
      </c>
      <c r="D61">
        <v>3</v>
      </c>
      <c r="E61" s="555" t="s">
        <v>1083</v>
      </c>
    </row>
    <row r="62" spans="1:5" ht="12.75">
      <c r="A62" s="556" t="s">
        <v>122</v>
      </c>
      <c r="B62" s="557"/>
      <c r="C62" s="5" t="s">
        <v>121</v>
      </c>
      <c r="D62" s="558">
        <v>1</v>
      </c>
      <c r="E62" s="555" t="s">
        <v>1083</v>
      </c>
    </row>
    <row r="63" spans="1:5" ht="38.25">
      <c r="A63" s="559">
        <v>1700061</v>
      </c>
      <c r="B63" s="40"/>
      <c r="C63" s="553" t="s">
        <v>1084</v>
      </c>
      <c r="D63" s="558">
        <v>32</v>
      </c>
      <c r="E63" s="555" t="s">
        <v>1083</v>
      </c>
    </row>
    <row r="64" spans="1:5" ht="12.75">
      <c r="A64" s="559">
        <v>1900026</v>
      </c>
      <c r="B64" s="560"/>
      <c r="C64" s="14" t="s">
        <v>50</v>
      </c>
      <c r="D64" s="558">
        <v>120</v>
      </c>
      <c r="E64" s="555" t="s">
        <v>1085</v>
      </c>
    </row>
    <row r="65" spans="1:5" ht="12.75">
      <c r="A65" s="556" t="s">
        <v>131</v>
      </c>
      <c r="B65" s="557"/>
      <c r="C65" s="502" t="s">
        <v>130</v>
      </c>
      <c r="D65" s="14">
        <v>83</v>
      </c>
      <c r="E65" s="555" t="s">
        <v>1085</v>
      </c>
    </row>
    <row r="66" spans="1:5" ht="12.75">
      <c r="A66" s="561" t="s">
        <v>659</v>
      </c>
      <c r="C66" s="562" t="s">
        <v>660</v>
      </c>
      <c r="D66" s="14">
        <v>2</v>
      </c>
      <c r="E66" s="555" t="s">
        <v>1088</v>
      </c>
    </row>
  </sheetData>
  <sheetProtection/>
  <mergeCells count="1">
    <mergeCell ref="A57:E57"/>
  </mergeCells>
  <printOptions/>
  <pageMargins left="0.37" right="0.24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140625" style="48" customWidth="1"/>
    <col min="2" max="2" width="10.57421875" style="122" customWidth="1"/>
    <col min="3" max="3" width="49.140625" style="48" customWidth="1"/>
    <col min="4" max="4" width="9.7109375" style="48" customWidth="1"/>
    <col min="5" max="5" width="9.140625" style="48" customWidth="1"/>
    <col min="6" max="6" width="6.28125" style="646" bestFit="1" customWidth="1"/>
    <col min="7" max="16384" width="9.140625" style="48" customWidth="1"/>
  </cols>
  <sheetData>
    <row r="1" spans="1:6" s="49" customFormat="1" ht="12.75">
      <c r="A1" s="112" t="s">
        <v>356</v>
      </c>
      <c r="B1" s="113"/>
      <c r="C1" s="121"/>
      <c r="D1" s="48"/>
      <c r="E1" s="48"/>
      <c r="F1" s="645"/>
    </row>
    <row r="2" spans="1:6" s="49" customFormat="1" ht="12.75">
      <c r="A2" s="112"/>
      <c r="B2" s="113"/>
      <c r="C2" s="121"/>
      <c r="D2" s="48"/>
      <c r="E2" s="44" t="s">
        <v>175</v>
      </c>
      <c r="F2" s="645"/>
    </row>
    <row r="3" spans="1:6" s="49" customFormat="1" ht="25.5">
      <c r="A3" s="271" t="s">
        <v>406</v>
      </c>
      <c r="B3" s="33" t="s">
        <v>407</v>
      </c>
      <c r="C3" s="130" t="s">
        <v>51</v>
      </c>
      <c r="D3" s="271" t="s">
        <v>977</v>
      </c>
      <c r="E3" s="455" t="s">
        <v>978</v>
      </c>
      <c r="F3" s="647" t="s">
        <v>1440</v>
      </c>
    </row>
    <row r="4" spans="1:6" s="49" customFormat="1" ht="12.75">
      <c r="A4" s="342"/>
      <c r="B4" s="320"/>
      <c r="C4" s="317" t="s">
        <v>75</v>
      </c>
      <c r="D4" s="540">
        <f>D5+D10</f>
        <v>75</v>
      </c>
      <c r="E4" s="540">
        <f>E5+E10</f>
        <v>90</v>
      </c>
      <c r="F4" s="647">
        <f>E4/D4*100</f>
        <v>120</v>
      </c>
    </row>
    <row r="5" spans="1:6" ht="12.75">
      <c r="A5" s="414">
        <v>1000215</v>
      </c>
      <c r="B5" s="415"/>
      <c r="C5" s="417" t="s">
        <v>60</v>
      </c>
      <c r="D5" s="419">
        <f>SUM(D6:D9)</f>
        <v>49</v>
      </c>
      <c r="E5" s="419">
        <f>SUM(E6:E9)</f>
        <v>60</v>
      </c>
      <c r="F5" s="647">
        <f>E5/D5*100</f>
        <v>122.44897959183673</v>
      </c>
    </row>
    <row r="6" spans="1:6" ht="25.5">
      <c r="A6" s="276">
        <v>1000215</v>
      </c>
      <c r="B6" s="116" t="s">
        <v>514</v>
      </c>
      <c r="C6" s="22" t="s">
        <v>61</v>
      </c>
      <c r="D6" s="53">
        <v>5</v>
      </c>
      <c r="E6" s="53">
        <v>5</v>
      </c>
      <c r="F6" s="647">
        <f aca="true" t="shared" si="0" ref="F6:F15">E6/D6*100</f>
        <v>100</v>
      </c>
    </row>
    <row r="7" spans="1:6" ht="25.5">
      <c r="A7" s="276">
        <v>1000215</v>
      </c>
      <c r="B7" s="116" t="s">
        <v>515</v>
      </c>
      <c r="C7" s="22" t="s">
        <v>62</v>
      </c>
      <c r="D7" s="53">
        <v>1</v>
      </c>
      <c r="E7" s="53">
        <v>5</v>
      </c>
      <c r="F7" s="647">
        <f t="shared" si="0"/>
        <v>500</v>
      </c>
    </row>
    <row r="8" spans="1:6" ht="25.5">
      <c r="A8" s="276">
        <v>1000215</v>
      </c>
      <c r="B8" s="116" t="s">
        <v>516</v>
      </c>
      <c r="C8" s="22" t="s">
        <v>63</v>
      </c>
      <c r="D8" s="53">
        <v>0</v>
      </c>
      <c r="E8" s="53">
        <v>0</v>
      </c>
      <c r="F8" s="647"/>
    </row>
    <row r="9" spans="1:6" ht="25.5">
      <c r="A9" s="276">
        <v>1000215</v>
      </c>
      <c r="B9" s="116" t="s">
        <v>517</v>
      </c>
      <c r="C9" s="22" t="s">
        <v>64</v>
      </c>
      <c r="D9" s="53">
        <v>43</v>
      </c>
      <c r="E9" s="53">
        <v>50</v>
      </c>
      <c r="F9" s="647">
        <f t="shared" si="0"/>
        <v>116.27906976744187</v>
      </c>
    </row>
    <row r="10" spans="1:6" ht="12.75">
      <c r="A10" s="414">
        <v>1000207</v>
      </c>
      <c r="B10" s="415"/>
      <c r="C10" s="417" t="s">
        <v>65</v>
      </c>
      <c r="D10" s="419">
        <f>SUM(D11:D15)</f>
        <v>26</v>
      </c>
      <c r="E10" s="419">
        <f>SUM(E11:E15)</f>
        <v>30</v>
      </c>
      <c r="F10" s="647">
        <f t="shared" si="0"/>
        <v>115.38461538461537</v>
      </c>
    </row>
    <row r="11" spans="1:6" ht="12.75">
      <c r="A11" s="130">
        <v>1000207</v>
      </c>
      <c r="B11" s="403" t="s">
        <v>512</v>
      </c>
      <c r="C11" s="8" t="s">
        <v>509</v>
      </c>
      <c r="D11" s="53">
        <v>0</v>
      </c>
      <c r="E11" s="53">
        <v>0</v>
      </c>
      <c r="F11" s="647"/>
    </row>
    <row r="12" spans="1:6" ht="12.75">
      <c r="A12" s="130">
        <v>1000207</v>
      </c>
      <c r="B12" s="403" t="s">
        <v>512</v>
      </c>
      <c r="C12" s="8" t="s">
        <v>510</v>
      </c>
      <c r="D12" s="53">
        <v>0</v>
      </c>
      <c r="E12" s="53">
        <v>0</v>
      </c>
      <c r="F12" s="647"/>
    </row>
    <row r="13" spans="1:6" ht="12.75">
      <c r="A13" s="130">
        <v>1000207</v>
      </c>
      <c r="B13" s="403" t="s">
        <v>512</v>
      </c>
      <c r="C13" s="8" t="s">
        <v>511</v>
      </c>
      <c r="D13" s="53">
        <v>0</v>
      </c>
      <c r="E13" s="53">
        <v>0</v>
      </c>
      <c r="F13" s="647"/>
    </row>
    <row r="14" spans="1:6" ht="12.75">
      <c r="A14" s="276">
        <v>1000207</v>
      </c>
      <c r="B14" s="34" t="s">
        <v>332</v>
      </c>
      <c r="C14" s="22" t="s">
        <v>73</v>
      </c>
      <c r="D14" s="53">
        <v>12</v>
      </c>
      <c r="E14" s="53">
        <v>15</v>
      </c>
      <c r="F14" s="647">
        <f t="shared" si="0"/>
        <v>125</v>
      </c>
    </row>
    <row r="15" spans="1:6" ht="12.75">
      <c r="A15" s="276">
        <v>1000207</v>
      </c>
      <c r="B15" s="34" t="s">
        <v>328</v>
      </c>
      <c r="C15" s="22" t="s">
        <v>74</v>
      </c>
      <c r="D15" s="53">
        <v>14</v>
      </c>
      <c r="E15" s="53">
        <v>15</v>
      </c>
      <c r="F15" s="647">
        <f t="shared" si="0"/>
        <v>107.14285714285714</v>
      </c>
    </row>
    <row r="16" spans="1:6" ht="12.75">
      <c r="A16" s="319"/>
      <c r="B16" s="320"/>
      <c r="C16" s="325" t="s">
        <v>56</v>
      </c>
      <c r="D16" s="318"/>
      <c r="E16" s="318"/>
      <c r="F16" s="647"/>
    </row>
    <row r="17" spans="1:6" ht="12.75">
      <c r="A17" s="130">
        <v>1900026</v>
      </c>
      <c r="B17" s="33"/>
      <c r="C17" s="4" t="s">
        <v>50</v>
      </c>
      <c r="D17" s="21"/>
      <c r="E17" s="21"/>
      <c r="F17" s="647"/>
    </row>
    <row r="18" spans="1:6" ht="12.75">
      <c r="A18" s="130">
        <v>1900034</v>
      </c>
      <c r="B18" s="33"/>
      <c r="C18" s="4" t="s">
        <v>57</v>
      </c>
      <c r="D18" s="21"/>
      <c r="E18" s="21"/>
      <c r="F18" s="647"/>
    </row>
    <row r="19" spans="1:6" ht="12.75">
      <c r="A19" s="130">
        <v>1900042</v>
      </c>
      <c r="B19" s="33"/>
      <c r="C19" s="4" t="s">
        <v>58</v>
      </c>
      <c r="D19" s="21"/>
      <c r="E19" s="21"/>
      <c r="F19" s="647"/>
    </row>
  </sheetData>
  <sheetProtection/>
  <printOptions/>
  <pageMargins left="0.75" right="0.25" top="1" bottom="1" header="0.5" footer="0.5"/>
  <pageSetup horizontalDpi="600" verticalDpi="600" orientation="portrait" r:id="rId1"/>
  <ignoredErrors>
    <ignoredError sqref="B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7">
      <selection activeCell="D49" sqref="D49:E49"/>
    </sheetView>
  </sheetViews>
  <sheetFormatPr defaultColWidth="9.140625" defaultRowHeight="12.75"/>
  <cols>
    <col min="1" max="1" width="10.57421875" style="0" customWidth="1"/>
    <col min="2" max="2" width="8.57421875" style="0" customWidth="1"/>
    <col min="3" max="3" width="49.7109375" style="0" customWidth="1"/>
    <col min="6" max="6" width="6.28125" style="643" bestFit="1" customWidth="1"/>
    <col min="114" max="114" width="10.57421875" style="0" customWidth="1"/>
    <col min="115" max="115" width="8.57421875" style="0" customWidth="1"/>
    <col min="116" max="116" width="53.28125" style="0" customWidth="1"/>
  </cols>
  <sheetData>
    <row r="1" spans="1:5" ht="12.75">
      <c r="A1" s="29" t="s">
        <v>283</v>
      </c>
      <c r="B1" s="123"/>
      <c r="C1" s="121"/>
      <c r="D1" s="124"/>
      <c r="E1" s="124"/>
    </row>
    <row r="2" spans="1:5" ht="12.75">
      <c r="A2" s="55"/>
      <c r="B2" s="125"/>
      <c r="C2" s="121"/>
      <c r="D2" s="3"/>
      <c r="E2" s="44" t="s">
        <v>176</v>
      </c>
    </row>
    <row r="3" spans="1:6" ht="38.25">
      <c r="A3" s="271" t="s">
        <v>406</v>
      </c>
      <c r="B3" s="33" t="s">
        <v>407</v>
      </c>
      <c r="C3" s="117" t="s">
        <v>51</v>
      </c>
      <c r="D3" s="272" t="s">
        <v>977</v>
      </c>
      <c r="E3" s="461" t="s">
        <v>978</v>
      </c>
      <c r="F3" s="648" t="s">
        <v>1440</v>
      </c>
    </row>
    <row r="4" spans="1:6" ht="12.75" customHeight="1">
      <c r="A4" s="327"/>
      <c r="B4" s="328"/>
      <c r="C4" s="317" t="s">
        <v>549</v>
      </c>
      <c r="D4" s="664">
        <f>D5+D8+D11+D15+D16+D6+D7+D12+D13+D17+D18</f>
        <v>5796</v>
      </c>
      <c r="E4" s="664">
        <f>E5+E8+E11+E15+E16+E6+E7+E12+E13+E17+E18</f>
        <v>6355</v>
      </c>
      <c r="F4" s="644">
        <f>E4/D4*100</f>
        <v>109.64458247066942</v>
      </c>
    </row>
    <row r="5" spans="1:6" ht="22.5" customHeight="1">
      <c r="A5" s="130" t="s">
        <v>22</v>
      </c>
      <c r="B5" s="33"/>
      <c r="C5" s="4" t="s">
        <v>363</v>
      </c>
      <c r="D5" s="21">
        <v>731</v>
      </c>
      <c r="E5" s="21">
        <v>800</v>
      </c>
      <c r="F5" s="644">
        <f aca="true" t="shared" si="0" ref="F5:F60">E5/D5*100</f>
        <v>109.43912448700411</v>
      </c>
    </row>
    <row r="6" spans="1:6" s="3" customFormat="1" ht="27" customHeight="1">
      <c r="A6" s="130">
        <v>1300029</v>
      </c>
      <c r="B6" s="33"/>
      <c r="C6" s="4" t="s">
        <v>1001</v>
      </c>
      <c r="D6" s="21">
        <v>162</v>
      </c>
      <c r="E6" s="21">
        <v>250</v>
      </c>
      <c r="F6" s="644">
        <f t="shared" si="0"/>
        <v>154.320987654321</v>
      </c>
    </row>
    <row r="7" spans="1:6" ht="24" customHeight="1">
      <c r="A7" s="130" t="s">
        <v>23</v>
      </c>
      <c r="B7" s="33"/>
      <c r="C7" s="4" t="s">
        <v>192</v>
      </c>
      <c r="D7" s="21">
        <v>109</v>
      </c>
      <c r="E7" s="21">
        <v>200</v>
      </c>
      <c r="F7" s="644">
        <f t="shared" si="0"/>
        <v>183.4862385321101</v>
      </c>
    </row>
    <row r="8" spans="1:6" ht="12.75" customHeight="1">
      <c r="A8" s="404" t="s">
        <v>24</v>
      </c>
      <c r="B8" s="410"/>
      <c r="C8" s="413" t="s">
        <v>431</v>
      </c>
      <c r="D8" s="419">
        <f>SUM(D9:D10)</f>
        <v>275</v>
      </c>
      <c r="E8" s="419">
        <f>SUM(E9:E10)</f>
        <v>300</v>
      </c>
      <c r="F8" s="644">
        <f t="shared" si="0"/>
        <v>109.09090909090908</v>
      </c>
    </row>
    <row r="9" spans="1:6" ht="12.75" customHeight="1">
      <c r="A9" s="130">
        <v>1300037</v>
      </c>
      <c r="B9" s="33" t="s">
        <v>361</v>
      </c>
      <c r="C9" s="4" t="s">
        <v>67</v>
      </c>
      <c r="D9" s="21">
        <v>215</v>
      </c>
      <c r="E9" s="21">
        <v>240</v>
      </c>
      <c r="F9" s="644">
        <f t="shared" si="0"/>
        <v>111.62790697674419</v>
      </c>
    </row>
    <row r="10" spans="1:6" ht="12.75" customHeight="1">
      <c r="A10" s="130">
        <v>1300037</v>
      </c>
      <c r="B10" s="33" t="s">
        <v>332</v>
      </c>
      <c r="C10" s="4" t="s">
        <v>68</v>
      </c>
      <c r="D10" s="21">
        <v>60</v>
      </c>
      <c r="E10" s="21">
        <v>60</v>
      </c>
      <c r="F10" s="644">
        <f t="shared" si="0"/>
        <v>100</v>
      </c>
    </row>
    <row r="11" spans="1:6" s="3" customFormat="1" ht="17.25" customHeight="1">
      <c r="A11" s="404" t="s">
        <v>26</v>
      </c>
      <c r="B11" s="405"/>
      <c r="C11" s="413" t="s">
        <v>25</v>
      </c>
      <c r="D11" s="409">
        <v>2246</v>
      </c>
      <c r="E11" s="409">
        <v>2400</v>
      </c>
      <c r="F11" s="644">
        <f t="shared" si="0"/>
        <v>106.8566340160285</v>
      </c>
    </row>
    <row r="12" spans="1:6" s="3" customFormat="1" ht="20.25" customHeight="1">
      <c r="A12" s="503">
        <v>1300038</v>
      </c>
      <c r="B12" s="504"/>
      <c r="C12" s="506" t="s">
        <v>993</v>
      </c>
      <c r="D12" s="510">
        <v>0</v>
      </c>
      <c r="E12" s="510">
        <v>120</v>
      </c>
      <c r="F12" s="644"/>
    </row>
    <row r="13" spans="1:6" ht="30" customHeight="1">
      <c r="A13" s="503">
        <v>1300039</v>
      </c>
      <c r="B13" s="504"/>
      <c r="C13" s="506" t="s">
        <v>994</v>
      </c>
      <c r="D13" s="510">
        <v>0</v>
      </c>
      <c r="E13" s="510">
        <v>85</v>
      </c>
      <c r="F13" s="644"/>
    </row>
    <row r="14" spans="1:6" ht="12.75" customHeight="1">
      <c r="A14" s="404">
        <v>1300169</v>
      </c>
      <c r="B14" s="405"/>
      <c r="C14" s="413" t="s">
        <v>432</v>
      </c>
      <c r="D14" s="409">
        <f>SUM(D15:D16)</f>
        <v>87</v>
      </c>
      <c r="E14" s="409">
        <f>SUM(E15:E16)</f>
        <v>140</v>
      </c>
      <c r="F14" s="644">
        <f t="shared" si="0"/>
        <v>160.91954022988506</v>
      </c>
    </row>
    <row r="15" spans="1:6" ht="12.75" customHeight="1">
      <c r="A15" s="130">
        <v>1300169</v>
      </c>
      <c r="B15" s="33" t="s">
        <v>332</v>
      </c>
      <c r="C15" s="4" t="s">
        <v>69</v>
      </c>
      <c r="D15" s="21">
        <v>75</v>
      </c>
      <c r="E15" s="21">
        <v>100</v>
      </c>
      <c r="F15" s="644">
        <f t="shared" si="0"/>
        <v>133.33333333333331</v>
      </c>
    </row>
    <row r="16" spans="1:6" s="3" customFormat="1" ht="12.75" customHeight="1">
      <c r="A16" s="130">
        <v>1300169</v>
      </c>
      <c r="B16" s="33" t="s">
        <v>362</v>
      </c>
      <c r="C16" s="4" t="s">
        <v>70</v>
      </c>
      <c r="D16" s="21">
        <v>12</v>
      </c>
      <c r="E16" s="21">
        <v>40</v>
      </c>
      <c r="F16" s="644">
        <f t="shared" si="0"/>
        <v>333.33333333333337</v>
      </c>
    </row>
    <row r="17" spans="1:6" ht="12.75" customHeight="1">
      <c r="A17" s="270">
        <v>1300041</v>
      </c>
      <c r="B17" s="116"/>
      <c r="C17" s="6" t="s">
        <v>995</v>
      </c>
      <c r="D17" s="21">
        <v>1738</v>
      </c>
      <c r="E17" s="21">
        <v>1810</v>
      </c>
      <c r="F17" s="644">
        <f t="shared" si="0"/>
        <v>104.1426927502877</v>
      </c>
    </row>
    <row r="18" spans="1:6" ht="32.25" customHeight="1">
      <c r="A18" s="130">
        <v>1300136</v>
      </c>
      <c r="B18" s="33" t="s">
        <v>898</v>
      </c>
      <c r="C18" s="4" t="s">
        <v>443</v>
      </c>
      <c r="D18" s="53">
        <v>448</v>
      </c>
      <c r="E18" s="53">
        <v>250</v>
      </c>
      <c r="F18" s="644">
        <f t="shared" si="0"/>
        <v>55.80357142857143</v>
      </c>
    </row>
    <row r="19" spans="1:6" ht="12.75" customHeight="1">
      <c r="A19" s="319"/>
      <c r="B19" s="320"/>
      <c r="C19" s="317" t="s">
        <v>333</v>
      </c>
      <c r="D19" s="664">
        <f>SUM(D20:D33)</f>
        <v>7833</v>
      </c>
      <c r="E19" s="664">
        <f>SUM(E20:E33)</f>
        <v>10772</v>
      </c>
      <c r="F19" s="644">
        <f t="shared" si="0"/>
        <v>137.52074556364101</v>
      </c>
    </row>
    <row r="20" spans="1:6" ht="12.75" customHeight="1">
      <c r="A20" s="130" t="s">
        <v>31</v>
      </c>
      <c r="B20" s="33"/>
      <c r="C20" s="8" t="s">
        <v>30</v>
      </c>
      <c r="D20" s="21">
        <v>1869</v>
      </c>
      <c r="E20" s="21">
        <v>2200</v>
      </c>
      <c r="F20" s="644">
        <f t="shared" si="0"/>
        <v>117.7100053504548</v>
      </c>
    </row>
    <row r="21" spans="1:6" ht="12.75" customHeight="1">
      <c r="A21" s="130" t="s">
        <v>32</v>
      </c>
      <c r="B21" s="33"/>
      <c r="C21" s="8" t="s">
        <v>66</v>
      </c>
      <c r="D21" s="21">
        <v>1795</v>
      </c>
      <c r="E21" s="21">
        <v>1850</v>
      </c>
      <c r="F21" s="644">
        <f t="shared" si="0"/>
        <v>103.06406685236769</v>
      </c>
    </row>
    <row r="22" spans="1:6" s="3" customFormat="1" ht="27.75" customHeight="1">
      <c r="A22" s="130">
        <v>1300185</v>
      </c>
      <c r="B22" s="33"/>
      <c r="C22" s="8" t="s">
        <v>433</v>
      </c>
      <c r="D22" s="168">
        <v>2</v>
      </c>
      <c r="E22" s="168">
        <v>2</v>
      </c>
      <c r="F22" s="644">
        <f t="shared" si="0"/>
        <v>100</v>
      </c>
    </row>
    <row r="23" spans="1:6" s="3" customFormat="1" ht="12.75" customHeight="1">
      <c r="A23" s="130">
        <v>1000017</v>
      </c>
      <c r="B23" s="33"/>
      <c r="C23" s="8" t="s">
        <v>71</v>
      </c>
      <c r="D23" s="21">
        <v>1619</v>
      </c>
      <c r="E23" s="21">
        <v>1630</v>
      </c>
      <c r="F23" s="644">
        <f t="shared" si="0"/>
        <v>100.67943174799258</v>
      </c>
    </row>
    <row r="24" spans="1:6" s="3" customFormat="1" ht="19.5" customHeight="1">
      <c r="A24" s="503">
        <v>1200056</v>
      </c>
      <c r="B24" s="504"/>
      <c r="C24" s="505" t="s">
        <v>983</v>
      </c>
      <c r="D24" s="507">
        <v>0</v>
      </c>
      <c r="E24" s="507">
        <v>1630</v>
      </c>
      <c r="F24" s="644"/>
    </row>
    <row r="25" spans="1:6" s="3" customFormat="1" ht="24" customHeight="1">
      <c r="A25" s="503">
        <v>2200131</v>
      </c>
      <c r="B25" s="504"/>
      <c r="C25" s="505" t="s">
        <v>996</v>
      </c>
      <c r="D25" s="510">
        <v>0</v>
      </c>
      <c r="E25" s="510">
        <v>100</v>
      </c>
      <c r="F25" s="644"/>
    </row>
    <row r="26" spans="1:6" s="3" customFormat="1" ht="18.75" customHeight="1">
      <c r="A26" s="503">
        <v>1200055</v>
      </c>
      <c r="B26" s="504"/>
      <c r="C26" s="505" t="s">
        <v>982</v>
      </c>
      <c r="D26" s="510">
        <v>0</v>
      </c>
      <c r="E26" s="510">
        <v>10</v>
      </c>
      <c r="F26" s="644"/>
    </row>
    <row r="27" spans="1:6" ht="17.25" customHeight="1">
      <c r="A27" s="503">
        <v>1300040</v>
      </c>
      <c r="B27" s="504"/>
      <c r="C27" s="505" t="s">
        <v>1000</v>
      </c>
      <c r="D27" s="510">
        <v>0</v>
      </c>
      <c r="E27" s="510">
        <v>100</v>
      </c>
      <c r="F27" s="644"/>
    </row>
    <row r="28" spans="1:6" ht="29.25" customHeight="1">
      <c r="A28" s="130" t="s">
        <v>19</v>
      </c>
      <c r="B28" s="33"/>
      <c r="C28" s="8" t="s">
        <v>434</v>
      </c>
      <c r="D28" s="167"/>
      <c r="E28" s="273"/>
      <c r="F28" s="644"/>
    </row>
    <row r="29" spans="1:6" s="3" customFormat="1" ht="33.75" customHeight="1">
      <c r="A29" s="274">
        <v>1300136</v>
      </c>
      <c r="B29" s="181"/>
      <c r="C29" s="188" t="s">
        <v>443</v>
      </c>
      <c r="D29" s="21">
        <v>1495</v>
      </c>
      <c r="E29" s="21">
        <v>1500</v>
      </c>
      <c r="F29" s="644">
        <f t="shared" si="0"/>
        <v>100.33444816053512</v>
      </c>
    </row>
    <row r="30" spans="1:6" s="3" customFormat="1" ht="12.75" customHeight="1">
      <c r="A30" s="130">
        <v>1300042</v>
      </c>
      <c r="B30" s="33"/>
      <c r="C30" s="8" t="s">
        <v>997</v>
      </c>
      <c r="D30" s="21">
        <v>1053</v>
      </c>
      <c r="E30" s="21">
        <v>1400</v>
      </c>
      <c r="F30" s="644">
        <f t="shared" si="0"/>
        <v>132.95346628679962</v>
      </c>
    </row>
    <row r="31" spans="1:6" ht="12.75" customHeight="1">
      <c r="A31" s="130">
        <v>1300043</v>
      </c>
      <c r="B31" s="33"/>
      <c r="C31" s="8" t="s">
        <v>1002</v>
      </c>
      <c r="D31" s="21"/>
      <c r="E31" s="21"/>
      <c r="F31" s="644"/>
    </row>
    <row r="32" spans="1:6" ht="24" customHeight="1">
      <c r="A32" s="503">
        <v>1300047</v>
      </c>
      <c r="B32" s="504"/>
      <c r="C32" s="506" t="s">
        <v>1073</v>
      </c>
      <c r="D32" s="510">
        <v>0</v>
      </c>
      <c r="E32" s="510">
        <v>250</v>
      </c>
      <c r="F32" s="644"/>
    </row>
    <row r="33" spans="1:6" ht="24" customHeight="1">
      <c r="A33" s="503">
        <v>1300046</v>
      </c>
      <c r="B33" s="504"/>
      <c r="C33" s="506" t="s">
        <v>1072</v>
      </c>
      <c r="D33" s="510">
        <v>0</v>
      </c>
      <c r="E33" s="510">
        <v>100</v>
      </c>
      <c r="F33" s="644"/>
    </row>
    <row r="34" spans="1:6" ht="12.75" customHeight="1">
      <c r="A34" s="319" t="s">
        <v>474</v>
      </c>
      <c r="B34" s="320"/>
      <c r="C34" s="325" t="s">
        <v>147</v>
      </c>
      <c r="D34" s="664">
        <f>SUM(D35:D48)</f>
        <v>5473</v>
      </c>
      <c r="E34" s="664">
        <f>SUM(E35:E48)</f>
        <v>5857</v>
      </c>
      <c r="F34" s="644">
        <f t="shared" si="0"/>
        <v>107.01626164809062</v>
      </c>
    </row>
    <row r="35" spans="1:6" ht="12.75" customHeight="1">
      <c r="A35" s="130" t="s">
        <v>28</v>
      </c>
      <c r="B35" s="33"/>
      <c r="C35" s="4" t="s">
        <v>27</v>
      </c>
      <c r="D35" s="21">
        <v>458</v>
      </c>
      <c r="E35" s="21">
        <v>300</v>
      </c>
      <c r="F35" s="644">
        <f t="shared" si="0"/>
        <v>65.50218340611353</v>
      </c>
    </row>
    <row r="36" spans="1:6" ht="12.75" customHeight="1">
      <c r="A36" s="275" t="s">
        <v>922</v>
      </c>
      <c r="B36" s="33"/>
      <c r="C36" s="255" t="s">
        <v>923</v>
      </c>
      <c r="D36" s="21">
        <v>787</v>
      </c>
      <c r="E36" s="21">
        <v>1000</v>
      </c>
      <c r="F36" s="644">
        <f t="shared" si="0"/>
        <v>127.06480304955528</v>
      </c>
    </row>
    <row r="37" spans="1:6" ht="12.75" customHeight="1">
      <c r="A37" s="130" t="s">
        <v>33</v>
      </c>
      <c r="B37" s="33"/>
      <c r="C37" s="4" t="s">
        <v>194</v>
      </c>
      <c r="D37" s="21">
        <v>838</v>
      </c>
      <c r="E37" s="21">
        <v>900</v>
      </c>
      <c r="F37" s="644">
        <f t="shared" si="0"/>
        <v>107.39856801909309</v>
      </c>
    </row>
    <row r="38" spans="1:6" ht="12.75" customHeight="1">
      <c r="A38" s="130" t="s">
        <v>34</v>
      </c>
      <c r="B38" s="33"/>
      <c r="C38" s="4" t="s">
        <v>195</v>
      </c>
      <c r="D38" s="21">
        <v>1695</v>
      </c>
      <c r="E38" s="21">
        <v>1700</v>
      </c>
      <c r="F38" s="644">
        <f t="shared" si="0"/>
        <v>100.29498525073745</v>
      </c>
    </row>
    <row r="39" spans="1:6" ht="12.75" customHeight="1">
      <c r="A39" s="274" t="s">
        <v>37</v>
      </c>
      <c r="B39" s="171"/>
      <c r="C39" s="178" t="s">
        <v>196</v>
      </c>
      <c r="D39" s="200">
        <v>2</v>
      </c>
      <c r="E39" s="53">
        <v>5</v>
      </c>
      <c r="F39" s="644">
        <f t="shared" si="0"/>
        <v>250</v>
      </c>
    </row>
    <row r="40" spans="1:6" s="3" customFormat="1" ht="28.5" customHeight="1">
      <c r="A40" s="274" t="s">
        <v>38</v>
      </c>
      <c r="B40" s="171"/>
      <c r="C40" s="178" t="s">
        <v>197</v>
      </c>
      <c r="D40" s="200">
        <v>9</v>
      </c>
      <c r="E40" s="53">
        <v>10</v>
      </c>
      <c r="F40" s="644">
        <f t="shared" si="0"/>
        <v>111.11111111111111</v>
      </c>
    </row>
    <row r="41" spans="1:6" s="3" customFormat="1" ht="33" customHeight="1">
      <c r="A41" s="130">
        <v>1300129</v>
      </c>
      <c r="B41" s="33"/>
      <c r="C41" s="4" t="s">
        <v>998</v>
      </c>
      <c r="D41" s="53">
        <v>20</v>
      </c>
      <c r="E41" s="53">
        <v>30</v>
      </c>
      <c r="F41" s="644">
        <f t="shared" si="0"/>
        <v>150</v>
      </c>
    </row>
    <row r="42" spans="1:6" ht="31.5" customHeight="1">
      <c r="A42" s="130">
        <v>1300130</v>
      </c>
      <c r="B42" s="33"/>
      <c r="C42" s="4" t="s">
        <v>999</v>
      </c>
      <c r="D42" s="53">
        <v>20</v>
      </c>
      <c r="E42" s="53">
        <v>10</v>
      </c>
      <c r="F42" s="644">
        <f t="shared" si="0"/>
        <v>50</v>
      </c>
    </row>
    <row r="43" spans="1:6" ht="12.75" customHeight="1">
      <c r="A43" s="130" t="s">
        <v>13</v>
      </c>
      <c r="B43" s="33"/>
      <c r="C43" s="4" t="s">
        <v>190</v>
      </c>
      <c r="D43" s="21">
        <v>1641</v>
      </c>
      <c r="E43" s="21">
        <v>1700</v>
      </c>
      <c r="F43" s="644">
        <f t="shared" si="0"/>
        <v>103.59536867763559</v>
      </c>
    </row>
    <row r="44" spans="1:6" ht="26.25" customHeight="1">
      <c r="A44" s="130" t="s">
        <v>14</v>
      </c>
      <c r="B44" s="33"/>
      <c r="C44" s="4" t="s">
        <v>191</v>
      </c>
      <c r="D44" s="21"/>
      <c r="E44" s="21"/>
      <c r="F44" s="644"/>
    </row>
    <row r="45" spans="1:6" ht="26.25" customHeight="1">
      <c r="A45" s="130">
        <v>1000132</v>
      </c>
      <c r="B45" s="33"/>
      <c r="C45" s="8" t="s">
        <v>302</v>
      </c>
      <c r="D45" s="21">
        <v>2</v>
      </c>
      <c r="E45" s="21">
        <v>2</v>
      </c>
      <c r="F45" s="644">
        <f t="shared" si="0"/>
        <v>100</v>
      </c>
    </row>
    <row r="46" spans="1:6" ht="26.25" customHeight="1">
      <c r="A46" s="130" t="s">
        <v>39</v>
      </c>
      <c r="B46" s="33"/>
      <c r="C46" s="4" t="s">
        <v>198</v>
      </c>
      <c r="D46" s="21">
        <v>1</v>
      </c>
      <c r="E46" s="21"/>
      <c r="F46" s="644">
        <f t="shared" si="0"/>
        <v>0</v>
      </c>
    </row>
    <row r="47" spans="1:6" s="3" customFormat="1" ht="26.25" customHeight="1">
      <c r="A47" s="503">
        <v>1300044</v>
      </c>
      <c r="B47" s="504"/>
      <c r="C47" s="506" t="s">
        <v>1071</v>
      </c>
      <c r="D47" s="510">
        <v>0</v>
      </c>
      <c r="E47" s="510"/>
      <c r="F47" s="644"/>
    </row>
    <row r="48" spans="1:6" ht="12.75" customHeight="1">
      <c r="A48" s="503">
        <v>1200057</v>
      </c>
      <c r="B48" s="504"/>
      <c r="C48" s="505" t="s">
        <v>984</v>
      </c>
      <c r="D48" s="507">
        <v>0</v>
      </c>
      <c r="E48" s="507">
        <v>200</v>
      </c>
      <c r="F48" s="644"/>
    </row>
    <row r="49" spans="1:6" ht="12.75" customHeight="1">
      <c r="A49" s="319"/>
      <c r="B49" s="320"/>
      <c r="C49" s="325" t="s">
        <v>75</v>
      </c>
      <c r="D49" s="664">
        <f>D50+D52</f>
        <v>591</v>
      </c>
      <c r="E49" s="664">
        <f>E50+E52</f>
        <v>660</v>
      </c>
      <c r="F49" s="644">
        <f t="shared" si="0"/>
        <v>111.6751269035533</v>
      </c>
    </row>
    <row r="50" spans="1:6" ht="25.5" customHeight="1">
      <c r="A50" s="276">
        <v>1000215</v>
      </c>
      <c r="B50" s="104"/>
      <c r="C50" s="20" t="s">
        <v>60</v>
      </c>
      <c r="D50" s="21">
        <v>442</v>
      </c>
      <c r="E50" s="21">
        <v>500</v>
      </c>
      <c r="F50" s="644">
        <f t="shared" si="0"/>
        <v>113.12217194570135</v>
      </c>
    </row>
    <row r="51" spans="1:6" ht="28.5" customHeight="1">
      <c r="A51" s="276" t="s">
        <v>917</v>
      </c>
      <c r="B51" s="33" t="s">
        <v>866</v>
      </c>
      <c r="C51" s="8" t="s">
        <v>867</v>
      </c>
      <c r="D51" s="21"/>
      <c r="E51" s="21"/>
      <c r="F51" s="644"/>
    </row>
    <row r="52" spans="1:6" ht="12.75" customHeight="1">
      <c r="A52" s="414">
        <v>1000207</v>
      </c>
      <c r="B52" s="418"/>
      <c r="C52" s="416" t="s">
        <v>65</v>
      </c>
      <c r="D52" s="409">
        <f>SUM(D53:D57)</f>
        <v>149</v>
      </c>
      <c r="E52" s="409">
        <f>SUM(E53:E57)</f>
        <v>160</v>
      </c>
      <c r="F52" s="644">
        <f t="shared" si="0"/>
        <v>107.38255033557047</v>
      </c>
    </row>
    <row r="53" spans="1:6" ht="12.75" customHeight="1">
      <c r="A53" s="130">
        <v>1000207</v>
      </c>
      <c r="B53" s="463" t="s">
        <v>512</v>
      </c>
      <c r="C53" s="464" t="s">
        <v>509</v>
      </c>
      <c r="D53" s="466">
        <v>98</v>
      </c>
      <c r="E53" s="466">
        <v>100</v>
      </c>
      <c r="F53" s="644">
        <f t="shared" si="0"/>
        <v>102.04081632653062</v>
      </c>
    </row>
    <row r="54" spans="1:6" ht="12.75" customHeight="1">
      <c r="A54" s="130">
        <v>1000207</v>
      </c>
      <c r="B54" s="463" t="s">
        <v>512</v>
      </c>
      <c r="C54" s="464" t="s">
        <v>510</v>
      </c>
      <c r="D54" s="466">
        <v>45</v>
      </c>
      <c r="E54" s="466">
        <v>50</v>
      </c>
      <c r="F54" s="644">
        <f t="shared" si="0"/>
        <v>111.11111111111111</v>
      </c>
    </row>
    <row r="55" spans="1:6" ht="12.75" customHeight="1">
      <c r="A55" s="130">
        <v>1000207</v>
      </c>
      <c r="B55" s="463" t="s">
        <v>512</v>
      </c>
      <c r="C55" s="464" t="s">
        <v>511</v>
      </c>
      <c r="D55" s="466">
        <v>0</v>
      </c>
      <c r="E55" s="466">
        <v>0</v>
      </c>
      <c r="F55" s="644"/>
    </row>
    <row r="56" spans="1:6" ht="12.75" customHeight="1">
      <c r="A56" s="276">
        <v>1000207</v>
      </c>
      <c r="B56" s="34" t="s">
        <v>332</v>
      </c>
      <c r="C56" s="20" t="s">
        <v>73</v>
      </c>
      <c r="D56" s="21"/>
      <c r="E56" s="21"/>
      <c r="F56" s="644"/>
    </row>
    <row r="57" spans="1:6" ht="12.75" customHeight="1">
      <c r="A57" s="276">
        <v>1000207</v>
      </c>
      <c r="B57" s="34" t="s">
        <v>328</v>
      </c>
      <c r="C57" s="20" t="s">
        <v>74</v>
      </c>
      <c r="D57" s="21">
        <v>6</v>
      </c>
      <c r="E57" s="21">
        <v>10</v>
      </c>
      <c r="F57" s="644">
        <f t="shared" si="0"/>
        <v>166.66666666666669</v>
      </c>
    </row>
    <row r="58" spans="1:6" ht="12.75" customHeight="1">
      <c r="A58" s="276"/>
      <c r="B58" s="34"/>
      <c r="C58" s="329" t="s">
        <v>364</v>
      </c>
      <c r="D58" s="330">
        <v>117</v>
      </c>
      <c r="E58" s="330">
        <v>120</v>
      </c>
      <c r="F58" s="644">
        <f t="shared" si="0"/>
        <v>102.56410256410255</v>
      </c>
    </row>
    <row r="59" spans="1:6" ht="12.75" customHeight="1">
      <c r="A59" s="276"/>
      <c r="B59" s="34"/>
      <c r="C59" s="329" t="s">
        <v>518</v>
      </c>
      <c r="D59" s="330">
        <v>123</v>
      </c>
      <c r="E59" s="330">
        <v>120</v>
      </c>
      <c r="F59" s="644">
        <f t="shared" si="0"/>
        <v>97.5609756097561</v>
      </c>
    </row>
    <row r="60" spans="1:6" ht="12.75">
      <c r="A60" s="276"/>
      <c r="B60" s="34"/>
      <c r="C60" s="329" t="s">
        <v>193</v>
      </c>
      <c r="D60" s="330">
        <v>197</v>
      </c>
      <c r="E60" s="330">
        <v>200</v>
      </c>
      <c r="F60" s="644">
        <f t="shared" si="0"/>
        <v>101.5228426395939</v>
      </c>
    </row>
    <row r="61" spans="1:5" ht="12.75">
      <c r="A61" s="215" t="s">
        <v>897</v>
      </c>
      <c r="B61" s="216"/>
      <c r="C61" s="190"/>
      <c r="D61" s="190"/>
      <c r="E61" s="55"/>
    </row>
    <row r="63" ht="12.75">
      <c r="A63" s="555" t="s">
        <v>1438</v>
      </c>
    </row>
  </sheetData>
  <sheetProtection/>
  <printOptions/>
  <pageMargins left="0.38" right="0.31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S43" sqref="S43"/>
    </sheetView>
  </sheetViews>
  <sheetFormatPr defaultColWidth="9.140625" defaultRowHeight="12.75"/>
  <cols>
    <col min="1" max="1" width="10.7109375" style="28" customWidth="1"/>
    <col min="2" max="2" width="9.8515625" style="37" customWidth="1"/>
    <col min="3" max="3" width="49.421875" style="3" customWidth="1"/>
    <col min="4" max="4" width="9.7109375" style="3" customWidth="1"/>
    <col min="5" max="5" width="10.00390625" style="3" customWidth="1"/>
    <col min="6" max="16384" width="9.140625" style="3" customWidth="1"/>
  </cols>
  <sheetData>
    <row r="1" spans="1:4" ht="13.5" customHeight="1">
      <c r="A1" s="705" t="s">
        <v>400</v>
      </c>
      <c r="B1" s="705"/>
      <c r="C1" s="705"/>
      <c r="D1" s="121"/>
    </row>
    <row r="2" spans="1:5" ht="13.5" customHeight="1">
      <c r="A2" s="114"/>
      <c r="B2" s="115"/>
      <c r="C2" s="121"/>
      <c r="E2" s="44" t="s">
        <v>399</v>
      </c>
    </row>
    <row r="3" spans="1:5" ht="27" customHeight="1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</row>
    <row r="4" spans="1:5" ht="13.5" customHeight="1">
      <c r="A4" s="319"/>
      <c r="B4" s="320"/>
      <c r="C4" s="317" t="s">
        <v>549</v>
      </c>
      <c r="D4" s="325"/>
      <c r="E4" s="326"/>
    </row>
    <row r="5" spans="1:5" s="129" customFormat="1" ht="13.5" customHeight="1">
      <c r="A5" s="404" t="s">
        <v>40</v>
      </c>
      <c r="B5" s="410"/>
      <c r="C5" s="413" t="s">
        <v>868</v>
      </c>
      <c r="D5" s="413"/>
      <c r="E5" s="419"/>
    </row>
    <row r="6" spans="1:5" ht="13.5" customHeight="1">
      <c r="A6" s="130" t="s">
        <v>40</v>
      </c>
      <c r="B6" s="33"/>
      <c r="C6" s="4" t="s">
        <v>905</v>
      </c>
      <c r="D6" s="4"/>
      <c r="E6" s="21"/>
    </row>
    <row r="7" spans="1:5" ht="13.5" customHeight="1">
      <c r="A7" s="130" t="s">
        <v>40</v>
      </c>
      <c r="B7" s="33"/>
      <c r="C7" s="4" t="s">
        <v>906</v>
      </c>
      <c r="D7" s="4"/>
      <c r="E7" s="21"/>
    </row>
    <row r="8" spans="1:5" ht="12.75" customHeight="1">
      <c r="A8" s="270">
        <v>1200088</v>
      </c>
      <c r="B8" s="116"/>
      <c r="C8" s="6" t="s">
        <v>916</v>
      </c>
      <c r="D8" s="22"/>
      <c r="E8" s="332"/>
    </row>
    <row r="9" spans="1:5" ht="13.5" customHeight="1">
      <c r="A9" s="319"/>
      <c r="B9" s="320"/>
      <c r="C9" s="325" t="s">
        <v>535</v>
      </c>
      <c r="D9" s="325"/>
      <c r="E9" s="318"/>
    </row>
    <row r="10" spans="1:5" ht="13.5" customHeight="1">
      <c r="A10" s="130">
        <v>1200039</v>
      </c>
      <c r="B10" s="33"/>
      <c r="C10" s="4" t="s">
        <v>43</v>
      </c>
      <c r="D10" s="4"/>
      <c r="E10" s="21"/>
    </row>
    <row r="11" spans="1:5" ht="13.5" customHeight="1">
      <c r="A11" s="130" t="s">
        <v>46</v>
      </c>
      <c r="B11" s="33"/>
      <c r="C11" s="4" t="s">
        <v>1003</v>
      </c>
      <c r="D11" s="4"/>
      <c r="E11" s="21"/>
    </row>
    <row r="12" spans="1:5" ht="13.5" customHeight="1">
      <c r="A12" s="130" t="s">
        <v>47</v>
      </c>
      <c r="B12" s="33"/>
      <c r="C12" s="4" t="s">
        <v>1004</v>
      </c>
      <c r="D12" s="4"/>
      <c r="E12" s="21"/>
    </row>
    <row r="13" spans="1:5" ht="13.5" customHeight="1">
      <c r="A13" s="130" t="s">
        <v>20</v>
      </c>
      <c r="B13" s="33"/>
      <c r="C13" s="4" t="s">
        <v>71</v>
      </c>
      <c r="D13" s="6"/>
      <c r="E13" s="21"/>
    </row>
    <row r="14" spans="1:5" ht="13.5" customHeight="1">
      <c r="A14" s="130">
        <v>1200056</v>
      </c>
      <c r="B14" s="33"/>
      <c r="C14" s="8" t="s">
        <v>983</v>
      </c>
      <c r="D14" s="20">
        <v>0</v>
      </c>
      <c r="E14" s="20"/>
    </row>
    <row r="15" spans="1:5" ht="13.5" customHeight="1">
      <c r="A15" s="130">
        <v>1200055</v>
      </c>
      <c r="B15" s="33"/>
      <c r="C15" s="8" t="s">
        <v>982</v>
      </c>
      <c r="D15" s="4">
        <v>0</v>
      </c>
      <c r="E15" s="21"/>
    </row>
    <row r="16" spans="1:5" ht="13.5" customHeight="1">
      <c r="A16" s="319"/>
      <c r="B16" s="320"/>
      <c r="C16" s="325" t="s">
        <v>147</v>
      </c>
      <c r="D16" s="325"/>
      <c r="E16" s="318"/>
    </row>
    <row r="17" spans="1:5" ht="13.5" customHeight="1">
      <c r="A17" s="130">
        <v>1000124</v>
      </c>
      <c r="B17" s="33"/>
      <c r="C17" s="117" t="s">
        <v>185</v>
      </c>
      <c r="D17" s="117"/>
      <c r="E17" s="21"/>
    </row>
    <row r="18" spans="1:5" ht="13.5" customHeight="1">
      <c r="A18" s="130" t="s">
        <v>9</v>
      </c>
      <c r="B18" s="33"/>
      <c r="C18" s="4" t="s">
        <v>186</v>
      </c>
      <c r="D18" s="4"/>
      <c r="E18" s="21"/>
    </row>
    <row r="19" spans="1:5" ht="13.5" customHeight="1">
      <c r="A19" s="130" t="s">
        <v>10</v>
      </c>
      <c r="B19" s="33"/>
      <c r="C19" s="4" t="s">
        <v>53</v>
      </c>
      <c r="D19" s="4"/>
      <c r="E19" s="21"/>
    </row>
    <row r="20" spans="1:5" ht="13.5" customHeight="1">
      <c r="A20" s="130" t="s">
        <v>12</v>
      </c>
      <c r="B20" s="33"/>
      <c r="C20" s="4" t="s">
        <v>11</v>
      </c>
      <c r="D20" s="4"/>
      <c r="E20" s="21"/>
    </row>
    <row r="21" spans="1:5" ht="13.5" customHeight="1">
      <c r="A21" s="274" t="s">
        <v>13</v>
      </c>
      <c r="B21" s="171"/>
      <c r="C21" s="178" t="s">
        <v>190</v>
      </c>
      <c r="D21" s="219"/>
      <c r="E21" s="333"/>
    </row>
    <row r="22" spans="1:5" ht="13.5" customHeight="1">
      <c r="A22" s="130" t="s">
        <v>14</v>
      </c>
      <c r="B22" s="33"/>
      <c r="C22" s="4" t="s">
        <v>191</v>
      </c>
      <c r="D22" s="4"/>
      <c r="E22" s="21"/>
    </row>
    <row r="23" spans="1:5" ht="13.5" customHeight="1">
      <c r="A23" s="130" t="s">
        <v>21</v>
      </c>
      <c r="B23" s="33"/>
      <c r="C23" s="4" t="s">
        <v>187</v>
      </c>
      <c r="D23" s="4"/>
      <c r="E23" s="21"/>
    </row>
    <row r="24" spans="1:5" ht="13.5" customHeight="1">
      <c r="A24" s="130">
        <v>1000181</v>
      </c>
      <c r="B24" s="33"/>
      <c r="C24" s="4" t="s">
        <v>188</v>
      </c>
      <c r="D24" s="4"/>
      <c r="E24" s="21"/>
    </row>
    <row r="25" spans="1:5" ht="13.5" customHeight="1">
      <c r="A25" s="130">
        <v>1200057</v>
      </c>
      <c r="B25" s="33"/>
      <c r="C25" s="8" t="s">
        <v>984</v>
      </c>
      <c r="D25" s="20">
        <v>0</v>
      </c>
      <c r="E25" s="20"/>
    </row>
    <row r="26" spans="1:5" ht="13.5" customHeight="1">
      <c r="A26" s="319"/>
      <c r="B26" s="320"/>
      <c r="C26" s="325" t="s">
        <v>75</v>
      </c>
      <c r="D26" s="325"/>
      <c r="E26" s="318"/>
    </row>
    <row r="27" spans="1:5" ht="13.5" customHeight="1">
      <c r="A27" s="276">
        <v>1000215</v>
      </c>
      <c r="B27" s="34"/>
      <c r="C27" s="20" t="s">
        <v>60</v>
      </c>
      <c r="D27" s="20"/>
      <c r="E27" s="21"/>
    </row>
    <row r="28" spans="1:5" ht="13.5" customHeight="1">
      <c r="A28" s="414">
        <v>1000207</v>
      </c>
      <c r="B28" s="418"/>
      <c r="C28" s="416" t="s">
        <v>65</v>
      </c>
      <c r="D28" s="407"/>
      <c r="E28" s="409"/>
    </row>
    <row r="29" spans="1:5" ht="13.5" customHeight="1">
      <c r="A29" s="130">
        <v>1000207</v>
      </c>
      <c r="B29" s="403" t="s">
        <v>512</v>
      </c>
      <c r="C29" s="464" t="s">
        <v>509</v>
      </c>
      <c r="D29" s="466">
        <v>0</v>
      </c>
      <c r="E29" s="466">
        <v>0</v>
      </c>
    </row>
    <row r="30" spans="1:5" ht="12.75">
      <c r="A30" s="130">
        <v>1000207</v>
      </c>
      <c r="B30" s="403" t="s">
        <v>512</v>
      </c>
      <c r="C30" s="464" t="s">
        <v>510</v>
      </c>
      <c r="D30" s="466">
        <v>0</v>
      </c>
      <c r="E30" s="466">
        <v>0</v>
      </c>
    </row>
    <row r="31" spans="1:5" ht="22.5" customHeight="1">
      <c r="A31" s="130">
        <v>1000207</v>
      </c>
      <c r="B31" s="403" t="s">
        <v>512</v>
      </c>
      <c r="C31" s="464" t="s">
        <v>511</v>
      </c>
      <c r="D31" s="466">
        <v>0</v>
      </c>
      <c r="E31" s="466">
        <v>0</v>
      </c>
    </row>
    <row r="32" spans="1:5" ht="12.75">
      <c r="A32" s="276">
        <v>1000207</v>
      </c>
      <c r="B32" s="34" t="s">
        <v>332</v>
      </c>
      <c r="C32" s="20" t="s">
        <v>73</v>
      </c>
      <c r="D32" s="20"/>
      <c r="E32" s="21"/>
    </row>
    <row r="33" spans="1:5" ht="12.75">
      <c r="A33" s="276">
        <v>1000207</v>
      </c>
      <c r="B33" s="34" t="s">
        <v>328</v>
      </c>
      <c r="C33" s="20" t="s">
        <v>74</v>
      </c>
      <c r="D33" s="20"/>
      <c r="E33" s="21"/>
    </row>
    <row r="34" spans="1:5" ht="12.75">
      <c r="A34" s="331" t="s">
        <v>961</v>
      </c>
      <c r="B34" s="331"/>
      <c r="C34" s="331"/>
      <c r="D34" s="331"/>
      <c r="E34" s="331"/>
    </row>
    <row r="39" ht="12.75">
      <c r="D39" s="222"/>
    </row>
  </sheetData>
  <sheetProtection/>
  <mergeCells count="1">
    <mergeCell ref="A1:C1"/>
  </mergeCells>
  <printOptions/>
  <pageMargins left="0.7" right="0.7" top="0.75" bottom="0.75" header="0.3" footer="0.3"/>
  <pageSetup horizontalDpi="1200" verticalDpi="12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0">
      <selection activeCell="D18" sqref="D18:E18"/>
    </sheetView>
  </sheetViews>
  <sheetFormatPr defaultColWidth="9.140625" defaultRowHeight="12.75"/>
  <cols>
    <col min="1" max="1" width="9.421875" style="3" bestFit="1" customWidth="1"/>
    <col min="2" max="2" width="7.140625" style="41" customWidth="1"/>
    <col min="3" max="3" width="55.421875" style="3" customWidth="1"/>
    <col min="4" max="4" width="9.57421875" style="3" customWidth="1"/>
    <col min="5" max="5" width="9.140625" style="3" customWidth="1"/>
    <col min="6" max="6" width="6.57421875" style="649" bestFit="1" customWidth="1"/>
    <col min="7" max="16384" width="9.140625" style="3" customWidth="1"/>
  </cols>
  <sheetData>
    <row r="1" spans="1:4" ht="15.75" customHeight="1">
      <c r="A1" s="458" t="s">
        <v>284</v>
      </c>
      <c r="B1" s="38"/>
      <c r="C1" s="121"/>
      <c r="D1" s="121"/>
    </row>
    <row r="2" spans="1:5" ht="12.75">
      <c r="A2" s="126"/>
      <c r="B2" s="127"/>
      <c r="C2" s="121"/>
      <c r="D2" s="121"/>
      <c r="E2" s="44" t="s">
        <v>177</v>
      </c>
    </row>
    <row r="3" spans="1:6" s="2" customFormat="1" ht="45" customHeight="1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  <c r="F3" s="650" t="s">
        <v>1440</v>
      </c>
    </row>
    <row r="4" spans="1:6" s="2" customFormat="1" ht="22.5" customHeight="1">
      <c r="A4" s="315"/>
      <c r="B4" s="316"/>
      <c r="C4" s="317" t="s">
        <v>549</v>
      </c>
      <c r="D4" s="337">
        <f>D5+D8+D9+D10+D11+D15+D16+D17</f>
        <v>3039</v>
      </c>
      <c r="E4" s="337">
        <f>E5+E8+E9+E10+E11+E15+E16+E17</f>
        <v>3670</v>
      </c>
      <c r="F4" s="651">
        <f>E4/D4*100</f>
        <v>120.76340901612372</v>
      </c>
    </row>
    <row r="5" spans="1:6" s="2" customFormat="1" ht="12.75" customHeight="1">
      <c r="A5" s="404" t="s">
        <v>40</v>
      </c>
      <c r="B5" s="405"/>
      <c r="C5" s="420" t="s">
        <v>869</v>
      </c>
      <c r="D5" s="421">
        <f>SUM(D6:D7)</f>
        <v>625</v>
      </c>
      <c r="E5" s="421">
        <f>SUM(E6:E7)</f>
        <v>700</v>
      </c>
      <c r="F5" s="651">
        <f aca="true" t="shared" si="0" ref="F5:F55">E5/D5*100</f>
        <v>112.00000000000001</v>
      </c>
    </row>
    <row r="6" spans="1:6" s="2" customFormat="1" ht="12.75" customHeight="1">
      <c r="A6" s="130" t="s">
        <v>40</v>
      </c>
      <c r="B6" s="33"/>
      <c r="C6" s="163" t="s">
        <v>870</v>
      </c>
      <c r="D6" s="168">
        <v>88</v>
      </c>
      <c r="E6" s="168">
        <v>100</v>
      </c>
      <c r="F6" s="651">
        <f t="shared" si="0"/>
        <v>113.63636363636364</v>
      </c>
    </row>
    <row r="7" spans="1:6" s="2" customFormat="1" ht="12.75" customHeight="1">
      <c r="A7" s="130" t="s">
        <v>40</v>
      </c>
      <c r="B7" s="33"/>
      <c r="C7" s="163" t="s">
        <v>871</v>
      </c>
      <c r="D7" s="168">
        <v>537</v>
      </c>
      <c r="E7" s="168">
        <v>600</v>
      </c>
      <c r="F7" s="651">
        <f t="shared" si="0"/>
        <v>111.73184357541899</v>
      </c>
    </row>
    <row r="8" spans="1:6" s="2" customFormat="1" ht="12.75" customHeight="1">
      <c r="A8" s="270">
        <v>1200088</v>
      </c>
      <c r="B8" s="116"/>
      <c r="C8" s="6" t="s">
        <v>872</v>
      </c>
      <c r="D8" s="169">
        <v>74</v>
      </c>
      <c r="E8" s="168">
        <v>100</v>
      </c>
      <c r="F8" s="651">
        <f t="shared" si="0"/>
        <v>135.13513513513513</v>
      </c>
    </row>
    <row r="9" spans="1:6" s="2" customFormat="1" ht="12.75" customHeight="1">
      <c r="A9" s="334">
        <v>1200062</v>
      </c>
      <c r="B9" s="179"/>
      <c r="C9" s="170" t="s">
        <v>873</v>
      </c>
      <c r="D9" s="169">
        <v>64</v>
      </c>
      <c r="E9" s="168">
        <v>80</v>
      </c>
      <c r="F9" s="651">
        <f t="shared" si="0"/>
        <v>125</v>
      </c>
    </row>
    <row r="10" spans="1:6" s="2" customFormat="1" ht="24.75" customHeight="1">
      <c r="A10" s="512">
        <v>1200063</v>
      </c>
      <c r="B10" s="513"/>
      <c r="C10" s="514" t="s">
        <v>1005</v>
      </c>
      <c r="D10" s="515">
        <v>0</v>
      </c>
      <c r="E10" s="515">
        <v>100</v>
      </c>
      <c r="F10" s="651"/>
    </row>
    <row r="11" spans="1:6" s="2" customFormat="1" ht="12.75" customHeight="1">
      <c r="A11" s="404">
        <v>1200070</v>
      </c>
      <c r="B11" s="422"/>
      <c r="C11" s="423" t="s">
        <v>875</v>
      </c>
      <c r="D11" s="424">
        <f>SUM(D12:D13)</f>
        <v>57</v>
      </c>
      <c r="E11" s="424">
        <f>SUM(E12:E13)</f>
        <v>60</v>
      </c>
      <c r="F11" s="651">
        <f t="shared" si="0"/>
        <v>105.26315789473684</v>
      </c>
    </row>
    <row r="12" spans="1:6" s="2" customFormat="1" ht="12.75" customHeight="1">
      <c r="A12" s="274">
        <v>1200070</v>
      </c>
      <c r="B12" s="180"/>
      <c r="C12" s="164" t="s">
        <v>874</v>
      </c>
      <c r="D12" s="169">
        <v>22</v>
      </c>
      <c r="E12" s="169">
        <v>25</v>
      </c>
      <c r="F12" s="651">
        <f t="shared" si="0"/>
        <v>113.63636363636364</v>
      </c>
    </row>
    <row r="13" spans="1:6" s="2" customFormat="1" ht="12.75" customHeight="1">
      <c r="A13" s="274">
        <v>1200070</v>
      </c>
      <c r="B13" s="171"/>
      <c r="C13" s="163" t="s">
        <v>876</v>
      </c>
      <c r="D13" s="168">
        <v>35</v>
      </c>
      <c r="E13" s="169">
        <v>35</v>
      </c>
      <c r="F13" s="651">
        <f t="shared" si="0"/>
        <v>100</v>
      </c>
    </row>
    <row r="14" spans="1:6" s="2" customFormat="1" ht="12.75" customHeight="1">
      <c r="A14" s="335" t="s">
        <v>41</v>
      </c>
      <c r="B14" s="181"/>
      <c r="C14" s="162" t="s">
        <v>877</v>
      </c>
      <c r="D14" s="168"/>
      <c r="E14" s="169"/>
      <c r="F14" s="651"/>
    </row>
    <row r="15" spans="1:6" s="2" customFormat="1" ht="12.75" customHeight="1">
      <c r="A15" s="335" t="s">
        <v>41</v>
      </c>
      <c r="B15" s="181" t="s">
        <v>898</v>
      </c>
      <c r="C15" s="162" t="s">
        <v>877</v>
      </c>
      <c r="D15" s="168">
        <v>661</v>
      </c>
      <c r="E15" s="169">
        <v>1000</v>
      </c>
      <c r="F15" s="651">
        <f t="shared" si="0"/>
        <v>151.285930408472</v>
      </c>
    </row>
    <row r="16" spans="1:6" s="2" customFormat="1" ht="33.75" customHeight="1">
      <c r="A16" s="270" t="s">
        <v>18</v>
      </c>
      <c r="B16" s="116"/>
      <c r="C16" s="162" t="s">
        <v>42</v>
      </c>
      <c r="D16" s="168">
        <v>1558</v>
      </c>
      <c r="E16" s="169">
        <v>1600</v>
      </c>
      <c r="F16" s="651">
        <f t="shared" si="0"/>
        <v>102.69576379974326</v>
      </c>
    </row>
    <row r="17" spans="1:6" s="2" customFormat="1" ht="23.25" customHeight="1">
      <c r="A17" s="503">
        <v>1200064</v>
      </c>
      <c r="B17" s="504"/>
      <c r="C17" s="505" t="s">
        <v>1006</v>
      </c>
      <c r="D17" s="516">
        <v>0</v>
      </c>
      <c r="E17" s="515">
        <v>30</v>
      </c>
      <c r="F17" s="651"/>
    </row>
    <row r="18" spans="1:6" s="2" customFormat="1" ht="12.75" customHeight="1">
      <c r="A18" s="319"/>
      <c r="B18" s="320"/>
      <c r="C18" s="339" t="s">
        <v>536</v>
      </c>
      <c r="D18" s="337">
        <f>SUM(D19:D31)</f>
        <v>131515</v>
      </c>
      <c r="E18" s="337">
        <f>SUM(E19:E31)</f>
        <v>125065</v>
      </c>
      <c r="F18" s="651">
        <f t="shared" si="0"/>
        <v>95.09561646960422</v>
      </c>
    </row>
    <row r="19" spans="1:6" s="2" customFormat="1" ht="12.75" customHeight="1">
      <c r="A19" s="130" t="s">
        <v>44</v>
      </c>
      <c r="B19" s="33"/>
      <c r="C19" s="8" t="s">
        <v>303</v>
      </c>
      <c r="D19" s="168">
        <v>41632</v>
      </c>
      <c r="E19" s="168">
        <v>41700</v>
      </c>
      <c r="F19" s="651">
        <f t="shared" si="0"/>
        <v>100.16333589546502</v>
      </c>
    </row>
    <row r="20" spans="1:6" s="2" customFormat="1" ht="12.75" customHeight="1">
      <c r="A20" s="130">
        <v>1200039</v>
      </c>
      <c r="B20" s="33" t="s">
        <v>329</v>
      </c>
      <c r="C20" s="8" t="s">
        <v>146</v>
      </c>
      <c r="D20" s="168">
        <v>1008</v>
      </c>
      <c r="E20" s="168">
        <v>1010</v>
      </c>
      <c r="F20" s="651">
        <f t="shared" si="0"/>
        <v>100.1984126984127</v>
      </c>
    </row>
    <row r="21" spans="1:6" s="2" customFormat="1" ht="12.75" customHeight="1">
      <c r="A21" s="130" t="s">
        <v>46</v>
      </c>
      <c r="B21" s="33"/>
      <c r="C21" s="8" t="s">
        <v>45</v>
      </c>
      <c r="D21" s="168">
        <v>77855</v>
      </c>
      <c r="E21" s="168">
        <v>78000</v>
      </c>
      <c r="F21" s="651">
        <f t="shared" si="0"/>
        <v>100.18624365808233</v>
      </c>
    </row>
    <row r="22" spans="1:6" s="2" customFormat="1" ht="12.75" customHeight="1">
      <c r="A22" s="130">
        <v>1200047</v>
      </c>
      <c r="B22" s="33" t="s">
        <v>329</v>
      </c>
      <c r="C22" s="8" t="s">
        <v>304</v>
      </c>
      <c r="D22" s="168">
        <v>966</v>
      </c>
      <c r="E22" s="168">
        <v>970</v>
      </c>
      <c r="F22" s="651">
        <f t="shared" si="0"/>
        <v>100.41407867494824</v>
      </c>
    </row>
    <row r="23" spans="1:6" s="2" customFormat="1" ht="12.75" customHeight="1">
      <c r="A23" s="130" t="s">
        <v>47</v>
      </c>
      <c r="B23" s="33"/>
      <c r="C23" s="8" t="s">
        <v>199</v>
      </c>
      <c r="D23" s="168">
        <v>330</v>
      </c>
      <c r="E23" s="168">
        <v>350</v>
      </c>
      <c r="F23" s="651">
        <f t="shared" si="0"/>
        <v>106.06060606060606</v>
      </c>
    </row>
    <row r="24" spans="1:6" s="2" customFormat="1" ht="12.75" customHeight="1">
      <c r="A24" s="130" t="s">
        <v>20</v>
      </c>
      <c r="B24" s="33"/>
      <c r="C24" s="8" t="s">
        <v>71</v>
      </c>
      <c r="D24" s="168">
        <v>9724</v>
      </c>
      <c r="E24" s="168">
        <v>1200</v>
      </c>
      <c r="F24" s="651">
        <f t="shared" si="0"/>
        <v>12.340600575894694</v>
      </c>
    </row>
    <row r="25" spans="1:6" s="2" customFormat="1" ht="12.75">
      <c r="A25" s="503">
        <v>1200056</v>
      </c>
      <c r="B25" s="504"/>
      <c r="C25" s="505" t="s">
        <v>983</v>
      </c>
      <c r="D25" s="507">
        <v>0</v>
      </c>
      <c r="E25" s="507">
        <v>800</v>
      </c>
      <c r="F25" s="651"/>
    </row>
    <row r="26" spans="1:6" s="2" customFormat="1" ht="24" customHeight="1">
      <c r="A26" s="130" t="s">
        <v>19</v>
      </c>
      <c r="B26" s="33"/>
      <c r="C26" s="8" t="s">
        <v>434</v>
      </c>
      <c r="D26" s="168"/>
      <c r="E26" s="169"/>
      <c r="F26" s="651"/>
    </row>
    <row r="27" spans="1:6" s="2" customFormat="1" ht="21" customHeight="1">
      <c r="A27" s="503">
        <v>1200055</v>
      </c>
      <c r="B27" s="504"/>
      <c r="C27" s="505" t="s">
        <v>982</v>
      </c>
      <c r="D27" s="516">
        <v>0</v>
      </c>
      <c r="E27" s="515">
        <v>5</v>
      </c>
      <c r="F27" s="651"/>
    </row>
    <row r="28" spans="1:6" s="2" customFormat="1" ht="12.75" customHeight="1">
      <c r="A28" s="503">
        <v>1200065</v>
      </c>
      <c r="B28" s="504"/>
      <c r="C28" s="505" t="s">
        <v>1008</v>
      </c>
      <c r="D28" s="516">
        <v>0</v>
      </c>
      <c r="E28" s="515">
        <v>30</v>
      </c>
      <c r="F28" s="651"/>
    </row>
    <row r="29" spans="1:6" s="2" customFormat="1" ht="12.75" customHeight="1">
      <c r="A29" s="323" t="s">
        <v>35</v>
      </c>
      <c r="B29" s="32"/>
      <c r="C29" s="46" t="s">
        <v>72</v>
      </c>
      <c r="D29" s="168"/>
      <c r="E29" s="169"/>
      <c r="F29" s="651"/>
    </row>
    <row r="30" spans="1:6" s="2" customFormat="1" ht="12.75" customHeight="1">
      <c r="A30" s="323" t="s">
        <v>36</v>
      </c>
      <c r="B30" s="32"/>
      <c r="C30" s="46" t="s">
        <v>137</v>
      </c>
      <c r="D30" s="168"/>
      <c r="E30" s="169"/>
      <c r="F30" s="651"/>
    </row>
    <row r="31" spans="1:6" s="2" customFormat="1" ht="15.75" customHeight="1">
      <c r="A31" s="503">
        <v>1300047</v>
      </c>
      <c r="B31" s="504"/>
      <c r="C31" s="506" t="s">
        <v>1073</v>
      </c>
      <c r="D31" s="510">
        <v>0</v>
      </c>
      <c r="E31" s="515">
        <v>1000</v>
      </c>
      <c r="F31" s="651"/>
    </row>
    <row r="32" spans="1:6" s="2" customFormat="1" ht="12.75" customHeight="1">
      <c r="A32" s="319"/>
      <c r="B32" s="320"/>
      <c r="C32" s="340" t="s">
        <v>147</v>
      </c>
      <c r="D32" s="337">
        <f>SUM(D33:D46)</f>
        <v>41877</v>
      </c>
      <c r="E32" s="337">
        <f>SUM(E33:E46)</f>
        <v>47620</v>
      </c>
      <c r="F32" s="651">
        <f t="shared" si="0"/>
        <v>113.71397187000024</v>
      </c>
    </row>
    <row r="33" spans="1:6" s="2" customFormat="1" ht="12.75" customHeight="1">
      <c r="A33" s="275" t="s">
        <v>922</v>
      </c>
      <c r="B33" s="33"/>
      <c r="C33" s="255" t="s">
        <v>923</v>
      </c>
      <c r="D33" s="168">
        <v>5029</v>
      </c>
      <c r="E33" s="168">
        <v>5100</v>
      </c>
      <c r="F33" s="651">
        <f t="shared" si="0"/>
        <v>101.41181149333865</v>
      </c>
    </row>
    <row r="34" spans="1:6" s="2" customFormat="1" ht="12.75" customHeight="1">
      <c r="A34" s="130" t="s">
        <v>21</v>
      </c>
      <c r="B34" s="33"/>
      <c r="C34" s="8" t="s">
        <v>187</v>
      </c>
      <c r="D34" s="168">
        <v>561</v>
      </c>
      <c r="E34" s="168">
        <v>600</v>
      </c>
      <c r="F34" s="651">
        <f t="shared" si="0"/>
        <v>106.95187165775401</v>
      </c>
    </row>
    <row r="35" spans="1:6" s="2" customFormat="1" ht="12.75" customHeight="1">
      <c r="A35" s="130" t="s">
        <v>48</v>
      </c>
      <c r="B35" s="33"/>
      <c r="C35" s="8" t="s">
        <v>200</v>
      </c>
      <c r="D35" s="168">
        <v>27</v>
      </c>
      <c r="E35" s="168">
        <v>30</v>
      </c>
      <c r="F35" s="651">
        <f t="shared" si="0"/>
        <v>111.11111111111111</v>
      </c>
    </row>
    <row r="36" spans="1:6" s="2" customFormat="1" ht="12.75" customHeight="1">
      <c r="A36" s="130">
        <v>1000272</v>
      </c>
      <c r="B36" s="33"/>
      <c r="C36" s="8" t="s">
        <v>201</v>
      </c>
      <c r="D36" s="168"/>
      <c r="E36" s="168"/>
      <c r="F36" s="651"/>
    </row>
    <row r="37" spans="1:6" s="2" customFormat="1" ht="12.75" customHeight="1">
      <c r="A37" s="194" t="s">
        <v>659</v>
      </c>
      <c r="B37" s="171"/>
      <c r="C37" s="195" t="s">
        <v>660</v>
      </c>
      <c r="D37" s="168">
        <v>146</v>
      </c>
      <c r="E37" s="168">
        <v>150</v>
      </c>
      <c r="F37" s="651">
        <f t="shared" si="0"/>
        <v>102.73972602739727</v>
      </c>
    </row>
    <row r="38" spans="1:6" s="2" customFormat="1" ht="12.75" customHeight="1">
      <c r="A38" s="130">
        <v>1000124</v>
      </c>
      <c r="B38" s="33"/>
      <c r="C38" s="117" t="s">
        <v>202</v>
      </c>
      <c r="D38" s="168">
        <v>53</v>
      </c>
      <c r="E38" s="168">
        <v>60</v>
      </c>
      <c r="F38" s="651">
        <f t="shared" si="0"/>
        <v>113.20754716981132</v>
      </c>
    </row>
    <row r="39" spans="1:6" ht="12.75" customHeight="1">
      <c r="A39" s="130" t="s">
        <v>9</v>
      </c>
      <c r="B39" s="33"/>
      <c r="C39" s="117" t="s">
        <v>203</v>
      </c>
      <c r="D39" s="168">
        <v>137</v>
      </c>
      <c r="E39" s="168">
        <v>150</v>
      </c>
      <c r="F39" s="651">
        <f t="shared" si="0"/>
        <v>109.48905109489051</v>
      </c>
    </row>
    <row r="40" spans="1:6" ht="12.75" customHeight="1">
      <c r="A40" s="130" t="s">
        <v>10</v>
      </c>
      <c r="B40" s="33"/>
      <c r="C40" s="117" t="s">
        <v>53</v>
      </c>
      <c r="D40" s="168">
        <v>324</v>
      </c>
      <c r="E40" s="168">
        <v>330</v>
      </c>
      <c r="F40" s="651">
        <f t="shared" si="0"/>
        <v>101.85185185185186</v>
      </c>
    </row>
    <row r="41" spans="1:6" ht="12.75" customHeight="1">
      <c r="A41" s="130" t="s">
        <v>12</v>
      </c>
      <c r="B41" s="33"/>
      <c r="C41" s="117" t="s">
        <v>11</v>
      </c>
      <c r="D41" s="168">
        <v>18</v>
      </c>
      <c r="E41" s="168">
        <v>200</v>
      </c>
      <c r="F41" s="651">
        <f t="shared" si="0"/>
        <v>1111.111111111111</v>
      </c>
    </row>
    <row r="42" spans="1:6" ht="12.75" customHeight="1">
      <c r="A42" s="274" t="s">
        <v>13</v>
      </c>
      <c r="B42" s="171"/>
      <c r="C42" s="187" t="s">
        <v>204</v>
      </c>
      <c r="D42" s="168">
        <v>21650</v>
      </c>
      <c r="E42" s="168">
        <v>22000</v>
      </c>
      <c r="F42" s="651">
        <f t="shared" si="0"/>
        <v>101.61662817551964</v>
      </c>
    </row>
    <row r="43" spans="1:6" ht="12.75" customHeight="1">
      <c r="A43" s="130" t="s">
        <v>14</v>
      </c>
      <c r="B43" s="33"/>
      <c r="C43" s="117" t="s">
        <v>191</v>
      </c>
      <c r="D43" s="168">
        <v>13932</v>
      </c>
      <c r="E43" s="168">
        <v>14000</v>
      </c>
      <c r="F43" s="651">
        <f t="shared" si="0"/>
        <v>100.48808498420902</v>
      </c>
    </row>
    <row r="44" spans="1:6" ht="12.75" customHeight="1">
      <c r="A44" s="503">
        <v>1200057</v>
      </c>
      <c r="B44" s="504"/>
      <c r="C44" s="505" t="s">
        <v>984</v>
      </c>
      <c r="D44" s="507">
        <v>0</v>
      </c>
      <c r="E44" s="515">
        <v>5000</v>
      </c>
      <c r="F44" s="651"/>
    </row>
    <row r="45" spans="1:6" ht="12.75" customHeight="1">
      <c r="A45" s="426" t="s">
        <v>881</v>
      </c>
      <c r="B45" s="427"/>
      <c r="C45" s="427" t="s">
        <v>615</v>
      </c>
      <c r="D45" s="425"/>
      <c r="E45" s="428"/>
      <c r="F45" s="651"/>
    </row>
    <row r="46" spans="1:6" ht="15.75" customHeight="1">
      <c r="A46" s="426" t="s">
        <v>919</v>
      </c>
      <c r="B46" s="427"/>
      <c r="C46" s="427" t="s">
        <v>617</v>
      </c>
      <c r="D46" s="425"/>
      <c r="E46" s="428"/>
      <c r="F46" s="651"/>
    </row>
    <row r="47" spans="1:6" ht="12.75">
      <c r="A47" s="319"/>
      <c r="B47" s="320"/>
      <c r="C47" s="340" t="s">
        <v>75</v>
      </c>
      <c r="D47" s="337">
        <f>D48+D50</f>
        <v>1979</v>
      </c>
      <c r="E47" s="337">
        <f>E48+E50</f>
        <v>1930</v>
      </c>
      <c r="F47" s="651">
        <f t="shared" si="0"/>
        <v>97.52400202122284</v>
      </c>
    </row>
    <row r="48" spans="1:6" ht="12.75">
      <c r="A48" s="276">
        <v>1000215</v>
      </c>
      <c r="B48" s="34"/>
      <c r="C48" s="22" t="s">
        <v>60</v>
      </c>
      <c r="D48" s="169">
        <v>1813</v>
      </c>
      <c r="E48" s="169">
        <v>1800</v>
      </c>
      <c r="F48" s="651">
        <f t="shared" si="0"/>
        <v>99.28295642581358</v>
      </c>
    </row>
    <row r="49" spans="1:6" ht="12.75">
      <c r="A49" s="429" t="s">
        <v>920</v>
      </c>
      <c r="B49" s="430" t="s">
        <v>1007</v>
      </c>
      <c r="C49" s="431" t="s">
        <v>496</v>
      </c>
      <c r="D49" s="432"/>
      <c r="E49" s="432"/>
      <c r="F49" s="651"/>
    </row>
    <row r="50" spans="1:6" ht="12.75">
      <c r="A50" s="414">
        <v>1000207</v>
      </c>
      <c r="B50" s="418"/>
      <c r="C50" s="417" t="s">
        <v>65</v>
      </c>
      <c r="D50" s="424">
        <f>SUM(D51:D55)</f>
        <v>166</v>
      </c>
      <c r="E50" s="424">
        <f>SUM(E51:E55)</f>
        <v>130</v>
      </c>
      <c r="F50" s="651">
        <f t="shared" si="0"/>
        <v>78.3132530120482</v>
      </c>
    </row>
    <row r="51" spans="1:6" ht="12.75">
      <c r="A51" s="130">
        <v>1000207</v>
      </c>
      <c r="B51" s="463" t="s">
        <v>512</v>
      </c>
      <c r="C51" s="464" t="s">
        <v>509</v>
      </c>
      <c r="D51" s="468">
        <v>0</v>
      </c>
      <c r="E51" s="466">
        <v>0</v>
      </c>
      <c r="F51" s="651"/>
    </row>
    <row r="52" spans="1:6" ht="12.75">
      <c r="A52" s="130">
        <v>1000207</v>
      </c>
      <c r="B52" s="463" t="s">
        <v>512</v>
      </c>
      <c r="C52" s="464" t="s">
        <v>510</v>
      </c>
      <c r="D52" s="468">
        <v>0</v>
      </c>
      <c r="E52" s="466">
        <v>0</v>
      </c>
      <c r="F52" s="651"/>
    </row>
    <row r="53" spans="1:6" ht="12.75">
      <c r="A53" s="130">
        <v>1000207</v>
      </c>
      <c r="B53" s="463" t="s">
        <v>512</v>
      </c>
      <c r="C53" s="464" t="s">
        <v>511</v>
      </c>
      <c r="D53" s="468">
        <v>0</v>
      </c>
      <c r="E53" s="466">
        <v>0</v>
      </c>
      <c r="F53" s="651"/>
    </row>
    <row r="54" spans="1:6" ht="12.75">
      <c r="A54" s="276">
        <v>1000207</v>
      </c>
      <c r="B54" s="34" t="s">
        <v>332</v>
      </c>
      <c r="C54" s="22" t="s">
        <v>73</v>
      </c>
      <c r="D54" s="169">
        <v>118</v>
      </c>
      <c r="E54" s="169">
        <v>120</v>
      </c>
      <c r="F54" s="651">
        <f t="shared" si="0"/>
        <v>101.69491525423729</v>
      </c>
    </row>
    <row r="55" spans="1:6" ht="12.75">
      <c r="A55" s="276">
        <v>1000207</v>
      </c>
      <c r="B55" s="34" t="s">
        <v>328</v>
      </c>
      <c r="C55" s="22" t="s">
        <v>74</v>
      </c>
      <c r="D55" s="169">
        <v>48</v>
      </c>
      <c r="E55" s="169">
        <v>10</v>
      </c>
      <c r="F55" s="651">
        <f t="shared" si="0"/>
        <v>20.833333333333336</v>
      </c>
    </row>
    <row r="56" spans="1:6" ht="12.75">
      <c r="A56" s="276"/>
      <c r="B56" s="34"/>
      <c r="C56" s="329" t="s">
        <v>914</v>
      </c>
      <c r="D56" s="341"/>
      <c r="E56" s="330"/>
      <c r="F56" s="651"/>
    </row>
    <row r="57" spans="1:5" ht="12.75">
      <c r="A57" s="706" t="s">
        <v>921</v>
      </c>
      <c r="B57" s="706"/>
      <c r="C57" s="706"/>
      <c r="D57" s="706"/>
      <c r="E57" s="706"/>
    </row>
    <row r="58" spans="1:4" ht="12.75">
      <c r="A58" s="29" t="s">
        <v>519</v>
      </c>
      <c r="B58" s="123"/>
      <c r="C58" s="29"/>
      <c r="D58" s="29"/>
    </row>
    <row r="59" spans="1:4" ht="12.75">
      <c r="A59" s="14"/>
      <c r="B59" s="40"/>
      <c r="C59" s="14"/>
      <c r="D59" s="14"/>
    </row>
    <row r="60" spans="1:4" ht="12.75">
      <c r="A60" s="14">
        <v>1000082</v>
      </c>
      <c r="B60" s="40"/>
      <c r="C60" s="49" t="s">
        <v>1086</v>
      </c>
      <c r="D60" s="14">
        <v>1</v>
      </c>
    </row>
    <row r="61" spans="1:4" ht="25.5">
      <c r="A61" s="14">
        <v>1500024</v>
      </c>
      <c r="B61" s="39"/>
      <c r="C61" s="563" t="s">
        <v>1089</v>
      </c>
      <c r="D61" s="16">
        <v>2</v>
      </c>
    </row>
    <row r="62" spans="1:4" ht="38.25">
      <c r="A62" s="14">
        <v>1700061</v>
      </c>
      <c r="B62" s="40"/>
      <c r="C62" s="553" t="s">
        <v>1084</v>
      </c>
      <c r="D62" s="14">
        <v>260</v>
      </c>
    </row>
    <row r="63" spans="1:4" ht="12.75">
      <c r="A63" s="14"/>
      <c r="B63" s="40"/>
      <c r="C63" s="17"/>
      <c r="D63" s="17"/>
    </row>
    <row r="64" spans="3:4" ht="12.75">
      <c r="C64" s="15"/>
      <c r="D64" s="15"/>
    </row>
  </sheetData>
  <sheetProtection/>
  <mergeCells count="1">
    <mergeCell ref="A57:E57"/>
  </mergeCells>
  <printOptions/>
  <pageMargins left="0.75" right="0.24" top="0.25" bottom="0.61" header="0.17" footer="0.5"/>
  <pageSetup horizontalDpi="1200" verticalDpi="12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9.140625" style="3" customWidth="1"/>
    <col min="2" max="2" width="9.140625" style="41" customWidth="1"/>
    <col min="3" max="3" width="49.140625" style="3" customWidth="1"/>
    <col min="4" max="4" width="9.57421875" style="3" customWidth="1"/>
    <col min="5" max="16384" width="9.140625" style="3" customWidth="1"/>
  </cols>
  <sheetData>
    <row r="1" spans="1:4" ht="12.75">
      <c r="A1" s="23" t="s">
        <v>305</v>
      </c>
      <c r="B1" s="42"/>
      <c r="C1" s="19"/>
      <c r="D1" s="24"/>
    </row>
    <row r="2" spans="1:5" ht="12.75">
      <c r="A2" s="23"/>
      <c r="B2" s="42"/>
      <c r="C2" s="19"/>
      <c r="D2" s="24"/>
      <c r="E2" s="44" t="s">
        <v>178</v>
      </c>
    </row>
    <row r="3" spans="1:5" ht="30" customHeight="1">
      <c r="A3" s="271" t="s">
        <v>406</v>
      </c>
      <c r="B3" s="33" t="s">
        <v>407</v>
      </c>
      <c r="C3" s="130" t="s">
        <v>51</v>
      </c>
      <c r="D3" s="271" t="s">
        <v>977</v>
      </c>
      <c r="E3" s="455" t="s">
        <v>978</v>
      </c>
    </row>
    <row r="4" spans="1:5" ht="12.75" customHeight="1">
      <c r="A4" s="342"/>
      <c r="B4" s="320"/>
      <c r="C4" s="317" t="s">
        <v>549</v>
      </c>
      <c r="D4" s="342"/>
      <c r="E4" s="344"/>
    </row>
    <row r="5" spans="1:5" ht="12.75">
      <c r="A5" s="130">
        <v>1200013</v>
      </c>
      <c r="B5" s="33"/>
      <c r="C5" s="8" t="s">
        <v>962</v>
      </c>
      <c r="D5" s="276"/>
      <c r="E5" s="130"/>
    </row>
    <row r="6" spans="1:5" ht="25.5" customHeight="1">
      <c r="A6" s="503">
        <v>1300047</v>
      </c>
      <c r="B6" s="504"/>
      <c r="C6" s="506" t="s">
        <v>1073</v>
      </c>
      <c r="D6" s="510">
        <v>0</v>
      </c>
      <c r="E6" s="510"/>
    </row>
    <row r="7" spans="1:5" ht="12.75">
      <c r="A7" s="130">
        <v>1200088</v>
      </c>
      <c r="B7" s="33"/>
      <c r="C7" s="4" t="s">
        <v>872</v>
      </c>
      <c r="D7" s="20"/>
      <c r="E7" s="21"/>
    </row>
    <row r="8" spans="1:5" ht="12.75">
      <c r="A8" s="193">
        <v>1200062</v>
      </c>
      <c r="B8" s="172"/>
      <c r="C8" s="164" t="s">
        <v>873</v>
      </c>
      <c r="D8" s="166"/>
      <c r="E8" s="165"/>
    </row>
    <row r="9" spans="1:5" ht="12.75">
      <c r="A9" s="274">
        <v>1200070</v>
      </c>
      <c r="B9" s="172"/>
      <c r="C9" s="164" t="s">
        <v>875</v>
      </c>
      <c r="D9" s="169"/>
      <c r="E9" s="165"/>
    </row>
    <row r="10" spans="1:5" ht="12.75">
      <c r="A10" s="274" t="s">
        <v>41</v>
      </c>
      <c r="B10" s="171"/>
      <c r="C10" s="163" t="s">
        <v>878</v>
      </c>
      <c r="D10" s="165"/>
      <c r="E10" s="165"/>
    </row>
    <row r="11" spans="1:5" ht="12.75">
      <c r="A11" s="274" t="s">
        <v>41</v>
      </c>
      <c r="B11" s="181" t="s">
        <v>898</v>
      </c>
      <c r="C11" s="163" t="s">
        <v>878</v>
      </c>
      <c r="D11" s="165"/>
      <c r="E11" s="165"/>
    </row>
    <row r="12" spans="1:5" ht="12.75">
      <c r="A12" s="130" t="s">
        <v>18</v>
      </c>
      <c r="B12" s="33"/>
      <c r="C12" s="163" t="s">
        <v>42</v>
      </c>
      <c r="D12" s="8"/>
      <c r="E12" s="165"/>
    </row>
    <row r="13" spans="1:5" ht="12.75">
      <c r="A13" s="194" t="s">
        <v>659</v>
      </c>
      <c r="B13" s="171"/>
      <c r="C13" s="195" t="s">
        <v>660</v>
      </c>
      <c r="D13" s="21"/>
      <c r="E13" s="21"/>
    </row>
    <row r="14" spans="1:5" ht="12.75">
      <c r="A14" s="319"/>
      <c r="B14" s="320"/>
      <c r="C14" s="325" t="s">
        <v>75</v>
      </c>
      <c r="D14" s="318"/>
      <c r="E14" s="318"/>
    </row>
    <row r="15" spans="1:5" ht="12.75">
      <c r="A15" s="276">
        <v>1000215</v>
      </c>
      <c r="B15" s="34"/>
      <c r="C15" s="22" t="s">
        <v>60</v>
      </c>
      <c r="D15" s="21"/>
      <c r="E15" s="21"/>
    </row>
    <row r="16" spans="1:5" ht="12.75">
      <c r="A16" s="276" t="s">
        <v>917</v>
      </c>
      <c r="B16" s="430" t="s">
        <v>1007</v>
      </c>
      <c r="C16" s="22" t="s">
        <v>496</v>
      </c>
      <c r="D16" s="278"/>
      <c r="E16" s="278"/>
    </row>
    <row r="17" spans="1:5" ht="29.25" customHeight="1">
      <c r="A17" s="277">
        <v>1000207</v>
      </c>
      <c r="B17" s="257"/>
      <c r="C17" s="258" t="s">
        <v>65</v>
      </c>
      <c r="D17" s="256"/>
      <c r="E17" s="256"/>
    </row>
    <row r="18" spans="1:5" ht="25.5">
      <c r="A18" s="276">
        <v>1000207</v>
      </c>
      <c r="B18" s="34" t="s">
        <v>329</v>
      </c>
      <c r="C18" s="8" t="s">
        <v>849</v>
      </c>
      <c r="D18" s="21"/>
      <c r="E18" s="21"/>
    </row>
    <row r="19" spans="1:5" ht="12.75">
      <c r="A19" s="130">
        <v>1000207</v>
      </c>
      <c r="B19" s="403" t="s">
        <v>512</v>
      </c>
      <c r="C19" s="8" t="s">
        <v>509</v>
      </c>
      <c r="D19" s="278">
        <v>0</v>
      </c>
      <c r="E19" s="278">
        <v>0</v>
      </c>
    </row>
    <row r="20" spans="1:5" ht="12.75">
      <c r="A20" s="130">
        <v>1000207</v>
      </c>
      <c r="B20" s="403" t="s">
        <v>512</v>
      </c>
      <c r="C20" s="8" t="s">
        <v>510</v>
      </c>
      <c r="D20" s="278">
        <v>0</v>
      </c>
      <c r="E20" s="278">
        <v>0</v>
      </c>
    </row>
    <row r="21" spans="1:5" ht="12.75">
      <c r="A21" s="130">
        <v>1000207</v>
      </c>
      <c r="B21" s="403" t="s">
        <v>512</v>
      </c>
      <c r="C21" s="8" t="s">
        <v>511</v>
      </c>
      <c r="D21" s="278">
        <v>0</v>
      </c>
      <c r="E21" s="278">
        <v>0</v>
      </c>
    </row>
    <row r="22" spans="1:5" ht="12.75">
      <c r="A22" s="276">
        <v>1000207</v>
      </c>
      <c r="B22" s="34" t="s">
        <v>332</v>
      </c>
      <c r="C22" s="22" t="s">
        <v>73</v>
      </c>
      <c r="D22" s="21"/>
      <c r="E22" s="21"/>
    </row>
    <row r="23" spans="1:5" ht="12.75">
      <c r="A23" s="276">
        <v>1000207</v>
      </c>
      <c r="B23" s="34" t="s">
        <v>328</v>
      </c>
      <c r="C23" s="22" t="s">
        <v>74</v>
      </c>
      <c r="D23" s="21"/>
      <c r="E23" s="21"/>
    </row>
    <row r="24" spans="1:3" ht="12.75">
      <c r="A24" s="55" t="s">
        <v>918</v>
      </c>
      <c r="B24" s="125"/>
      <c r="C24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">
      <selection activeCell="E38" sqref="E38"/>
    </sheetView>
  </sheetViews>
  <sheetFormatPr defaultColWidth="9.140625" defaultRowHeight="12.75"/>
  <cols>
    <col min="1" max="1" width="9.140625" style="143" customWidth="1"/>
    <col min="2" max="2" width="9.140625" style="41" customWidth="1"/>
    <col min="3" max="3" width="53.7109375" style="3" customWidth="1"/>
    <col min="4" max="5" width="9.140625" style="3" customWidth="1"/>
    <col min="6" max="6" width="6.28125" style="649" bestFit="1" customWidth="1"/>
    <col min="7" max="16384" width="9.140625" style="3" customWidth="1"/>
  </cols>
  <sheetData>
    <row r="1" spans="1:4" ht="15.75" customHeight="1">
      <c r="A1" s="456"/>
      <c r="B1" s="38"/>
      <c r="C1" s="121"/>
      <c r="D1" s="121"/>
    </row>
    <row r="2" spans="1:4" ht="15.75" customHeight="1">
      <c r="A2" s="456"/>
      <c r="B2" s="38" t="s">
        <v>357</v>
      </c>
      <c r="C2" s="121"/>
      <c r="D2" s="121"/>
    </row>
    <row r="3" spans="1:5" ht="12.75">
      <c r="A3" s="201"/>
      <c r="B3" s="127"/>
      <c r="C3" s="121"/>
      <c r="D3" s="121"/>
      <c r="E3" s="44" t="s">
        <v>943</v>
      </c>
    </row>
    <row r="4" spans="1:6" s="2" customFormat="1" ht="32.25" customHeight="1">
      <c r="A4" s="271" t="s">
        <v>406</v>
      </c>
      <c r="B4" s="33" t="s">
        <v>407</v>
      </c>
      <c r="C4" s="130" t="s">
        <v>51</v>
      </c>
      <c r="D4" s="272" t="s">
        <v>977</v>
      </c>
      <c r="E4" s="461" t="s">
        <v>978</v>
      </c>
      <c r="F4" s="650" t="s">
        <v>1440</v>
      </c>
    </row>
    <row r="5" spans="1:6" s="2" customFormat="1" ht="12.75" customHeight="1">
      <c r="A5" s="347"/>
      <c r="B5" s="326"/>
      <c r="C5" s="317" t="s">
        <v>29</v>
      </c>
      <c r="D5" s="317"/>
      <c r="E5" s="338"/>
      <c r="F5" s="651"/>
    </row>
    <row r="6" spans="1:6" s="2" customFormat="1" ht="12.75" customHeight="1">
      <c r="A6" s="130">
        <v>1200039</v>
      </c>
      <c r="B6" s="33" t="s">
        <v>329</v>
      </c>
      <c r="C6" s="8" t="s">
        <v>43</v>
      </c>
      <c r="D6" s="8"/>
      <c r="E6" s="165"/>
      <c r="F6" s="651"/>
    </row>
    <row r="7" spans="1:6" s="2" customFormat="1" ht="12.75" customHeight="1">
      <c r="A7" s="130">
        <v>1200039</v>
      </c>
      <c r="B7" s="33" t="s">
        <v>512</v>
      </c>
      <c r="C7" s="8" t="s">
        <v>537</v>
      </c>
      <c r="D7" s="168">
        <v>0</v>
      </c>
      <c r="E7" s="345">
        <v>0</v>
      </c>
      <c r="F7" s="651"/>
    </row>
    <row r="8" spans="1:6" s="2" customFormat="1" ht="12.75" customHeight="1">
      <c r="A8" s="130">
        <v>1200047</v>
      </c>
      <c r="B8" s="33" t="s">
        <v>329</v>
      </c>
      <c r="C8" s="8" t="s">
        <v>45</v>
      </c>
      <c r="D8" s="168"/>
      <c r="E8" s="345"/>
      <c r="F8" s="651"/>
    </row>
    <row r="9" spans="1:6" s="2" customFormat="1" ht="12.75" customHeight="1">
      <c r="A9" s="130">
        <v>1200047</v>
      </c>
      <c r="B9" s="33" t="s">
        <v>512</v>
      </c>
      <c r="C9" s="8" t="s">
        <v>538</v>
      </c>
      <c r="D9" s="168">
        <v>0</v>
      </c>
      <c r="E9" s="345">
        <v>0</v>
      </c>
      <c r="F9" s="651"/>
    </row>
    <row r="10" spans="1:6" s="2" customFormat="1" ht="12.75" customHeight="1">
      <c r="A10" s="130" t="s">
        <v>47</v>
      </c>
      <c r="B10" s="33" t="s">
        <v>329</v>
      </c>
      <c r="C10" s="8" t="s">
        <v>199</v>
      </c>
      <c r="D10" s="168"/>
      <c r="E10" s="345"/>
      <c r="F10" s="651"/>
    </row>
    <row r="11" spans="1:6" s="2" customFormat="1" ht="25.5" customHeight="1">
      <c r="A11" s="130" t="s">
        <v>47</v>
      </c>
      <c r="B11" s="33" t="s">
        <v>512</v>
      </c>
      <c r="C11" s="8" t="s">
        <v>539</v>
      </c>
      <c r="D11" s="168">
        <v>0</v>
      </c>
      <c r="E11" s="345">
        <v>0</v>
      </c>
      <c r="F11" s="651"/>
    </row>
    <row r="12" spans="1:6" s="2" customFormat="1" ht="12.75" customHeight="1">
      <c r="A12" s="130">
        <v>1100064</v>
      </c>
      <c r="B12" s="33" t="s">
        <v>329</v>
      </c>
      <c r="C12" s="8" t="s">
        <v>306</v>
      </c>
      <c r="D12" s="168"/>
      <c r="E12" s="345"/>
      <c r="F12" s="651"/>
    </row>
    <row r="13" spans="1:6" s="2" customFormat="1" ht="12.75" customHeight="1">
      <c r="A13" s="130">
        <v>1100072</v>
      </c>
      <c r="B13" s="33" t="s">
        <v>329</v>
      </c>
      <c r="C13" s="8" t="s">
        <v>346</v>
      </c>
      <c r="D13" s="168"/>
      <c r="E13" s="345"/>
      <c r="F13" s="651"/>
    </row>
    <row r="14" spans="1:6" s="2" customFormat="1" ht="12.75" customHeight="1">
      <c r="A14" s="130">
        <v>1000017</v>
      </c>
      <c r="B14" s="33" t="s">
        <v>329</v>
      </c>
      <c r="C14" s="8" t="s">
        <v>334</v>
      </c>
      <c r="D14" s="168"/>
      <c r="E14" s="345"/>
      <c r="F14" s="651"/>
    </row>
    <row r="15" spans="1:6" s="2" customFormat="1" ht="12.75" customHeight="1">
      <c r="A15" s="130">
        <v>1000017</v>
      </c>
      <c r="B15" s="33" t="s">
        <v>512</v>
      </c>
      <c r="C15" s="8" t="s">
        <v>967</v>
      </c>
      <c r="D15" s="168">
        <v>0</v>
      </c>
      <c r="E15" s="345">
        <v>0</v>
      </c>
      <c r="F15" s="651"/>
    </row>
    <row r="16" spans="1:6" s="2" customFormat="1" ht="12.75" customHeight="1">
      <c r="A16" s="503">
        <v>1200056</v>
      </c>
      <c r="B16" s="504" t="s">
        <v>329</v>
      </c>
      <c r="C16" s="505" t="s">
        <v>983</v>
      </c>
      <c r="D16" s="507">
        <v>0</v>
      </c>
      <c r="E16" s="507"/>
      <c r="F16" s="651"/>
    </row>
    <row r="17" spans="1:6" s="2" customFormat="1" ht="12.75" customHeight="1">
      <c r="A17" s="130">
        <v>1000025</v>
      </c>
      <c r="B17" s="33" t="s">
        <v>329</v>
      </c>
      <c r="C17" s="8" t="s">
        <v>335</v>
      </c>
      <c r="D17" s="167"/>
      <c r="E17" s="345"/>
      <c r="F17" s="651"/>
    </row>
    <row r="18" spans="1:6" s="2" customFormat="1" ht="12.75" customHeight="1">
      <c r="A18" s="503">
        <v>1200055</v>
      </c>
      <c r="B18" s="504" t="s">
        <v>329</v>
      </c>
      <c r="C18" s="505" t="s">
        <v>982</v>
      </c>
      <c r="D18" s="521">
        <v>0</v>
      </c>
      <c r="E18" s="520"/>
      <c r="F18" s="651"/>
    </row>
    <row r="19" spans="1:6" s="2" customFormat="1" ht="12.75" customHeight="1">
      <c r="A19" s="315"/>
      <c r="B19" s="320"/>
      <c r="C19" s="325" t="s">
        <v>147</v>
      </c>
      <c r="D19" s="337">
        <f>SUM(D20:D33)</f>
        <v>22798</v>
      </c>
      <c r="E19" s="337">
        <f>SUM(E20:E33)</f>
        <v>22935</v>
      </c>
      <c r="F19" s="651">
        <f>E19/D19*100</f>
        <v>100.60092990613212</v>
      </c>
    </row>
    <row r="20" spans="1:6" s="2" customFormat="1" ht="12.75" customHeight="1">
      <c r="A20" s="130">
        <v>1000074</v>
      </c>
      <c r="B20" s="33" t="s">
        <v>329</v>
      </c>
      <c r="C20" s="8" t="s">
        <v>336</v>
      </c>
      <c r="D20" s="168"/>
      <c r="E20" s="345"/>
      <c r="F20" s="651"/>
    </row>
    <row r="21" spans="1:6" s="2" customFormat="1" ht="30" customHeight="1">
      <c r="A21" s="130">
        <v>1000074</v>
      </c>
      <c r="B21" s="33" t="s">
        <v>512</v>
      </c>
      <c r="C21" s="8" t="s">
        <v>540</v>
      </c>
      <c r="D21" s="168">
        <v>697</v>
      </c>
      <c r="E21" s="168">
        <v>700</v>
      </c>
      <c r="F21" s="651">
        <f aca="true" t="shared" si="0" ref="F21:F35">E21/D21*100</f>
        <v>100.43041606886658</v>
      </c>
    </row>
    <row r="22" spans="1:6" s="2" customFormat="1" ht="12.75" customHeight="1">
      <c r="A22" s="314" t="s">
        <v>922</v>
      </c>
      <c r="B22" s="33"/>
      <c r="C22" s="265" t="s">
        <v>923</v>
      </c>
      <c r="D22" s="168">
        <v>508</v>
      </c>
      <c r="E22" s="168">
        <v>510</v>
      </c>
      <c r="F22" s="651">
        <f t="shared" si="0"/>
        <v>100.39370078740157</v>
      </c>
    </row>
    <row r="23" spans="1:6" s="2" customFormat="1" ht="30.75" customHeight="1">
      <c r="A23" s="130">
        <v>1000116</v>
      </c>
      <c r="B23" s="33" t="s">
        <v>329</v>
      </c>
      <c r="C23" s="8" t="s">
        <v>337</v>
      </c>
      <c r="D23" s="168"/>
      <c r="E23" s="168"/>
      <c r="F23" s="651"/>
    </row>
    <row r="24" spans="1:6" s="2" customFormat="1" ht="12.75" customHeight="1">
      <c r="A24" s="346" t="s">
        <v>659</v>
      </c>
      <c r="B24" s="171" t="s">
        <v>329</v>
      </c>
      <c r="C24" s="254" t="s">
        <v>660</v>
      </c>
      <c r="D24" s="168"/>
      <c r="E24" s="168"/>
      <c r="F24" s="651"/>
    </row>
    <row r="25" spans="1:6" s="2" customFormat="1" ht="12.75" customHeight="1">
      <c r="A25" s="130">
        <v>1900026</v>
      </c>
      <c r="B25" s="33" t="s">
        <v>329</v>
      </c>
      <c r="C25" s="8" t="s">
        <v>50</v>
      </c>
      <c r="D25" s="168"/>
      <c r="E25" s="168"/>
      <c r="F25" s="651"/>
    </row>
    <row r="26" spans="1:6" s="2" customFormat="1" ht="12.75" customHeight="1">
      <c r="A26" s="130">
        <v>1000165</v>
      </c>
      <c r="B26" s="33" t="s">
        <v>329</v>
      </c>
      <c r="C26" s="8" t="s">
        <v>338</v>
      </c>
      <c r="D26" s="168">
        <v>8900</v>
      </c>
      <c r="E26" s="168">
        <v>9000</v>
      </c>
      <c r="F26" s="651">
        <f t="shared" si="0"/>
        <v>101.12359550561798</v>
      </c>
    </row>
    <row r="27" spans="1:6" s="2" customFormat="1" ht="12.75" customHeight="1">
      <c r="A27" s="130" t="s">
        <v>48</v>
      </c>
      <c r="B27" s="33" t="s">
        <v>329</v>
      </c>
      <c r="C27" s="8" t="s">
        <v>205</v>
      </c>
      <c r="D27" s="168">
        <v>5</v>
      </c>
      <c r="E27" s="168">
        <v>15</v>
      </c>
      <c r="F27" s="651">
        <f t="shared" si="0"/>
        <v>300</v>
      </c>
    </row>
    <row r="28" spans="1:6" s="2" customFormat="1" ht="12.75" customHeight="1">
      <c r="A28" s="130">
        <v>1700061</v>
      </c>
      <c r="B28" s="33" t="s">
        <v>329</v>
      </c>
      <c r="C28" s="8" t="s">
        <v>345</v>
      </c>
      <c r="D28" s="168"/>
      <c r="E28" s="168"/>
      <c r="F28" s="651"/>
    </row>
    <row r="29" spans="1:6" s="2" customFormat="1" ht="12.75" customHeight="1">
      <c r="A29" s="130">
        <v>1000124</v>
      </c>
      <c r="B29" s="33" t="s">
        <v>329</v>
      </c>
      <c r="C29" s="8" t="s">
        <v>339</v>
      </c>
      <c r="D29" s="168">
        <v>6</v>
      </c>
      <c r="E29" s="168">
        <v>10</v>
      </c>
      <c r="F29" s="651">
        <f t="shared" si="0"/>
        <v>166.66666666666669</v>
      </c>
    </row>
    <row r="30" spans="1:6" s="2" customFormat="1" ht="12.75" customHeight="1">
      <c r="A30" s="130">
        <v>1000132</v>
      </c>
      <c r="B30" s="33" t="s">
        <v>329</v>
      </c>
      <c r="C30" s="8" t="s">
        <v>347</v>
      </c>
      <c r="D30" s="168">
        <v>1187</v>
      </c>
      <c r="E30" s="168">
        <v>1200</v>
      </c>
      <c r="F30" s="651">
        <f t="shared" si="0"/>
        <v>101.09519797809602</v>
      </c>
    </row>
    <row r="31" spans="1:6" s="2" customFormat="1" ht="12.75" customHeight="1">
      <c r="A31" s="130">
        <v>1000140</v>
      </c>
      <c r="B31" s="33" t="s">
        <v>329</v>
      </c>
      <c r="C31" s="8" t="s">
        <v>340</v>
      </c>
      <c r="D31" s="168"/>
      <c r="E31" s="168"/>
      <c r="F31" s="651"/>
    </row>
    <row r="32" spans="1:6" s="2" customFormat="1" ht="12.75" customHeight="1">
      <c r="A32" s="130">
        <v>1000173</v>
      </c>
      <c r="B32" s="33" t="s">
        <v>329</v>
      </c>
      <c r="C32" s="8" t="s">
        <v>341</v>
      </c>
      <c r="D32" s="168">
        <v>11495</v>
      </c>
      <c r="E32" s="168">
        <v>11500</v>
      </c>
      <c r="F32" s="651">
        <f t="shared" si="0"/>
        <v>100.04349717268377</v>
      </c>
    </row>
    <row r="33" spans="1:6" s="2" customFormat="1" ht="12.75" customHeight="1">
      <c r="A33" s="503">
        <v>1200057</v>
      </c>
      <c r="B33" s="504" t="s">
        <v>329</v>
      </c>
      <c r="C33" s="505" t="s">
        <v>984</v>
      </c>
      <c r="D33" s="507">
        <v>0</v>
      </c>
      <c r="E33" s="507"/>
      <c r="F33" s="651"/>
    </row>
    <row r="34" spans="1:6" s="2" customFormat="1" ht="12.75" customHeight="1">
      <c r="A34" s="315">
        <v>1000215</v>
      </c>
      <c r="B34" s="316" t="s">
        <v>329</v>
      </c>
      <c r="C34" s="317" t="s">
        <v>342</v>
      </c>
      <c r="D34" s="351"/>
      <c r="E34" s="338"/>
      <c r="F34" s="651"/>
    </row>
    <row r="35" spans="1:6" s="2" customFormat="1" ht="12.75" customHeight="1">
      <c r="A35" s="8"/>
      <c r="B35" s="8"/>
      <c r="C35" s="348" t="s">
        <v>348</v>
      </c>
      <c r="D35" s="349">
        <v>1258</v>
      </c>
      <c r="E35" s="349">
        <v>1250</v>
      </c>
      <c r="F35" s="651">
        <f t="shared" si="0"/>
        <v>99.36406995230524</v>
      </c>
    </row>
    <row r="36" spans="1:6" s="2" customFormat="1" ht="12.75" customHeight="1">
      <c r="A36" s="8"/>
      <c r="B36" s="8"/>
      <c r="C36" s="348" t="s">
        <v>349</v>
      </c>
      <c r="D36" s="349"/>
      <c r="E36" s="350"/>
      <c r="F36" s="651"/>
    </row>
    <row r="38" spans="1:5" ht="12.75">
      <c r="A38" s="143">
        <v>1000025</v>
      </c>
      <c r="C38" s="3" t="s">
        <v>1090</v>
      </c>
      <c r="D38" s="3">
        <v>50</v>
      </c>
      <c r="E38" s="48" t="s">
        <v>1091</v>
      </c>
    </row>
    <row r="53" spans="1:4" ht="12.75">
      <c r="A53" s="202"/>
      <c r="B53" s="40"/>
      <c r="C53" s="14"/>
      <c r="D53" s="14"/>
    </row>
    <row r="54" spans="1:4" ht="12.75">
      <c r="A54" s="202"/>
      <c r="B54" s="40"/>
      <c r="C54" s="14"/>
      <c r="D54" s="14"/>
    </row>
    <row r="55" spans="1:4" ht="12.75">
      <c r="A55" s="11"/>
      <c r="B55" s="39"/>
      <c r="C55" s="16"/>
      <c r="D55" s="16"/>
    </row>
    <row r="56" spans="1:4" ht="12.75">
      <c r="A56" s="202"/>
      <c r="B56" s="40"/>
      <c r="C56" s="14"/>
      <c r="D56" s="14"/>
    </row>
    <row r="57" spans="1:4" ht="12.75">
      <c r="A57" s="202"/>
      <c r="B57" s="40"/>
      <c r="C57" s="17"/>
      <c r="D57" s="17"/>
    </row>
    <row r="58" spans="3:4" ht="12.75">
      <c r="C58" s="15"/>
      <c r="D58" s="15"/>
    </row>
  </sheetData>
  <sheetProtection/>
  <printOptions/>
  <pageMargins left="0.7" right="0.24" top="0.75" bottom="0.75" header="0.3" footer="0.3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9.140625" style="143" customWidth="1"/>
    <col min="2" max="2" width="9.140625" style="41" customWidth="1"/>
    <col min="3" max="3" width="53.7109375" style="3" customWidth="1"/>
    <col min="4" max="16384" width="9.140625" style="3" customWidth="1"/>
  </cols>
  <sheetData>
    <row r="1" spans="1:4" ht="15.75" customHeight="1">
      <c r="A1" s="456"/>
      <c r="B1" s="38"/>
      <c r="C1" s="121"/>
      <c r="D1" s="121"/>
    </row>
    <row r="2" spans="1:4" ht="15.75" customHeight="1">
      <c r="A2" s="456"/>
      <c r="B2" s="38" t="s">
        <v>404</v>
      </c>
      <c r="C2" s="121"/>
      <c r="D2" s="121"/>
    </row>
    <row r="3" spans="1:4" ht="15.75" customHeight="1">
      <c r="A3" s="456"/>
      <c r="B3" s="38" t="s">
        <v>403</v>
      </c>
      <c r="C3" s="121"/>
      <c r="D3" s="121"/>
    </row>
    <row r="4" spans="1:5" ht="12.75">
      <c r="A4" s="201"/>
      <c r="B4" s="127"/>
      <c r="C4" s="121"/>
      <c r="D4" s="121"/>
      <c r="E4" s="44" t="s">
        <v>944</v>
      </c>
    </row>
    <row r="5" spans="1:5" s="2" customFormat="1" ht="32.25" customHeight="1">
      <c r="A5" s="271" t="s">
        <v>406</v>
      </c>
      <c r="B5" s="33" t="s">
        <v>407</v>
      </c>
      <c r="C5" s="130" t="s">
        <v>51</v>
      </c>
      <c r="D5" s="272" t="s">
        <v>977</v>
      </c>
      <c r="E5" s="461" t="s">
        <v>978</v>
      </c>
    </row>
    <row r="6" spans="1:5" s="2" customFormat="1" ht="12.75" customHeight="1">
      <c r="A6" s="347"/>
      <c r="B6" s="326"/>
      <c r="C6" s="317" t="s">
        <v>29</v>
      </c>
      <c r="D6" s="317"/>
      <c r="E6" s="338"/>
    </row>
    <row r="7" spans="1:5" s="2" customFormat="1" ht="12.75" customHeight="1">
      <c r="A7" s="352"/>
      <c r="B7" s="276"/>
      <c r="C7" s="117" t="s">
        <v>343</v>
      </c>
      <c r="D7" s="128"/>
      <c r="E7" s="165"/>
    </row>
    <row r="8" spans="1:5" s="2" customFormat="1" ht="12.75" customHeight="1">
      <c r="A8" s="130">
        <v>1200039</v>
      </c>
      <c r="B8" s="130"/>
      <c r="C8" s="117" t="s">
        <v>43</v>
      </c>
      <c r="D8" s="8"/>
      <c r="E8" s="165"/>
    </row>
    <row r="9" spans="1:5" s="2" customFormat="1" ht="12.75" customHeight="1">
      <c r="A9" s="462">
        <v>1200039</v>
      </c>
      <c r="B9" s="467" t="s">
        <v>512</v>
      </c>
      <c r="C9" s="471" t="s">
        <v>537</v>
      </c>
      <c r="D9" s="469">
        <v>0</v>
      </c>
      <c r="E9" s="470">
        <v>0</v>
      </c>
    </row>
    <row r="10" spans="1:5" s="2" customFormat="1" ht="12.75" customHeight="1">
      <c r="A10" s="130">
        <v>1200047</v>
      </c>
      <c r="B10" s="130"/>
      <c r="C10" s="117" t="s">
        <v>45</v>
      </c>
      <c r="D10" s="168"/>
      <c r="E10" s="345"/>
    </row>
    <row r="11" spans="1:5" s="2" customFormat="1" ht="12.75" customHeight="1">
      <c r="A11" s="462">
        <v>1200047</v>
      </c>
      <c r="B11" s="467" t="s">
        <v>512</v>
      </c>
      <c r="C11" s="471" t="s">
        <v>538</v>
      </c>
      <c r="D11" s="469">
        <v>0</v>
      </c>
      <c r="E11" s="470">
        <v>0</v>
      </c>
    </row>
    <row r="12" spans="1:5" s="2" customFormat="1" ht="12.75" customHeight="1">
      <c r="A12" s="130" t="s">
        <v>47</v>
      </c>
      <c r="B12" s="33"/>
      <c r="C12" s="8" t="s">
        <v>199</v>
      </c>
      <c r="D12" s="168"/>
      <c r="E12" s="345"/>
    </row>
    <row r="13" spans="1:5" s="2" customFormat="1" ht="33" customHeight="1">
      <c r="A13" s="462" t="s">
        <v>47</v>
      </c>
      <c r="B13" s="467" t="s">
        <v>512</v>
      </c>
      <c r="C13" s="464" t="s">
        <v>539</v>
      </c>
      <c r="D13" s="469">
        <v>0</v>
      </c>
      <c r="E13" s="470">
        <v>0</v>
      </c>
    </row>
    <row r="14" spans="1:5" s="2" customFormat="1" ht="12.75" customHeight="1">
      <c r="A14" s="130">
        <v>1000017</v>
      </c>
      <c r="B14" s="130"/>
      <c r="C14" s="117" t="s">
        <v>334</v>
      </c>
      <c r="D14" s="8"/>
      <c r="E14" s="165"/>
    </row>
    <row r="15" spans="1:5" s="2" customFormat="1" ht="12.75" customHeight="1">
      <c r="A15" s="130">
        <v>1200056</v>
      </c>
      <c r="B15" s="33"/>
      <c r="C15" s="8" t="s">
        <v>983</v>
      </c>
      <c r="D15" s="20">
        <v>0</v>
      </c>
      <c r="E15" s="20"/>
    </row>
    <row r="16" spans="1:5" s="2" customFormat="1" ht="12.75" customHeight="1">
      <c r="A16" s="130">
        <v>1000025</v>
      </c>
      <c r="B16" s="130"/>
      <c r="C16" s="117" t="s">
        <v>335</v>
      </c>
      <c r="D16" s="8"/>
      <c r="E16" s="165"/>
    </row>
    <row r="17" spans="1:5" s="2" customFormat="1" ht="12.75" customHeight="1">
      <c r="A17" s="130">
        <v>1200055</v>
      </c>
      <c r="B17" s="130"/>
      <c r="C17" s="8" t="s">
        <v>982</v>
      </c>
      <c r="D17" s="168">
        <v>0</v>
      </c>
      <c r="E17" s="165"/>
    </row>
    <row r="18" spans="1:5" s="2" customFormat="1" ht="12.75" customHeight="1">
      <c r="A18" s="319"/>
      <c r="B18" s="319"/>
      <c r="C18" s="325" t="s">
        <v>147</v>
      </c>
      <c r="D18" s="354"/>
      <c r="E18" s="338"/>
    </row>
    <row r="19" spans="1:5" s="2" customFormat="1" ht="12.75" customHeight="1">
      <c r="A19" s="130">
        <v>1000074</v>
      </c>
      <c r="B19" s="130"/>
      <c r="C19" s="117" t="s">
        <v>336</v>
      </c>
      <c r="D19" s="128"/>
      <c r="E19" s="165"/>
    </row>
    <row r="20" spans="1:5" s="2" customFormat="1" ht="30.75" customHeight="1">
      <c r="A20" s="462">
        <v>1000074</v>
      </c>
      <c r="B20" s="467" t="s">
        <v>512</v>
      </c>
      <c r="C20" s="471" t="s">
        <v>540</v>
      </c>
      <c r="D20" s="469">
        <v>0</v>
      </c>
      <c r="E20" s="470">
        <v>0</v>
      </c>
    </row>
    <row r="21" spans="1:5" s="2" customFormat="1" ht="12.75" customHeight="1">
      <c r="A21" s="275" t="s">
        <v>922</v>
      </c>
      <c r="B21" s="33"/>
      <c r="C21" s="255" t="s">
        <v>923</v>
      </c>
      <c r="D21" s="128"/>
      <c r="E21" s="165"/>
    </row>
    <row r="22" spans="1:5" s="2" customFormat="1" ht="31.5" customHeight="1">
      <c r="A22" s="130">
        <v>1000116</v>
      </c>
      <c r="B22" s="130"/>
      <c r="C22" s="117" t="s">
        <v>337</v>
      </c>
      <c r="D22" s="128"/>
      <c r="E22" s="165"/>
    </row>
    <row r="23" spans="1:5" s="2" customFormat="1" ht="12.75" customHeight="1">
      <c r="A23" s="194" t="s">
        <v>659</v>
      </c>
      <c r="B23" s="171"/>
      <c r="C23" s="195" t="s">
        <v>660</v>
      </c>
      <c r="D23" s="188"/>
      <c r="E23" s="353"/>
    </row>
    <row r="24" spans="1:5" s="2" customFormat="1" ht="12.75" customHeight="1">
      <c r="A24" s="130">
        <v>1900026</v>
      </c>
      <c r="B24" s="130"/>
      <c r="C24" s="117" t="s">
        <v>50</v>
      </c>
      <c r="D24" s="8"/>
      <c r="E24" s="165"/>
    </row>
    <row r="25" spans="1:5" s="2" customFormat="1" ht="12.75" customHeight="1">
      <c r="A25" s="130">
        <v>1900034</v>
      </c>
      <c r="B25" s="130"/>
      <c r="C25" s="117" t="s">
        <v>57</v>
      </c>
      <c r="D25" s="128"/>
      <c r="E25" s="165"/>
    </row>
    <row r="26" spans="1:5" s="2" customFormat="1" ht="12.75" customHeight="1">
      <c r="A26" s="130">
        <v>1900042</v>
      </c>
      <c r="B26" s="130"/>
      <c r="C26" s="117" t="s">
        <v>58</v>
      </c>
      <c r="D26" s="9"/>
      <c r="E26" s="165"/>
    </row>
    <row r="27" spans="1:5" s="2" customFormat="1" ht="12.75" customHeight="1">
      <c r="A27" s="130"/>
      <c r="B27" s="130"/>
      <c r="C27" s="117" t="s">
        <v>444</v>
      </c>
      <c r="D27" s="8"/>
      <c r="E27" s="165"/>
    </row>
    <row r="28" spans="1:5" s="2" customFormat="1" ht="12.75" customHeight="1">
      <c r="A28" s="130"/>
      <c r="B28" s="130"/>
      <c r="C28" s="117" t="s">
        <v>445</v>
      </c>
      <c r="D28" s="8"/>
      <c r="E28" s="165"/>
    </row>
    <row r="29" spans="1:5" s="2" customFormat="1" ht="12.75" customHeight="1">
      <c r="A29" s="130"/>
      <c r="B29" s="130"/>
      <c r="C29" s="117" t="s">
        <v>446</v>
      </c>
      <c r="D29" s="8"/>
      <c r="E29" s="165"/>
    </row>
    <row r="30" spans="1:5" s="2" customFormat="1" ht="12.75" customHeight="1">
      <c r="A30" s="130"/>
      <c r="B30" s="130"/>
      <c r="C30" s="117" t="s">
        <v>447</v>
      </c>
      <c r="D30" s="117"/>
      <c r="E30" s="165"/>
    </row>
    <row r="31" spans="1:5" ht="12.75" customHeight="1">
      <c r="A31" s="130">
        <v>1000165</v>
      </c>
      <c r="B31" s="130"/>
      <c r="C31" s="117" t="s">
        <v>338</v>
      </c>
      <c r="D31" s="117"/>
      <c r="E31" s="165"/>
    </row>
    <row r="32" spans="1:5" ht="12.75" customHeight="1">
      <c r="A32" s="130" t="s">
        <v>48</v>
      </c>
      <c r="B32" s="34"/>
      <c r="C32" s="8" t="s">
        <v>205</v>
      </c>
      <c r="D32" s="117"/>
      <c r="E32" s="165"/>
    </row>
    <row r="33" spans="1:5" ht="25.5">
      <c r="A33" s="130">
        <v>1700061</v>
      </c>
      <c r="B33" s="130"/>
      <c r="C33" s="117" t="s">
        <v>345</v>
      </c>
      <c r="D33" s="117"/>
      <c r="E33" s="165"/>
    </row>
    <row r="34" spans="1:5" ht="25.5">
      <c r="A34" s="130">
        <v>1000124</v>
      </c>
      <c r="B34" s="130"/>
      <c r="C34" s="117" t="s">
        <v>339</v>
      </c>
      <c r="D34" s="117"/>
      <c r="E34" s="165"/>
    </row>
    <row r="35" spans="1:5" ht="25.5">
      <c r="A35" s="130">
        <v>1000132</v>
      </c>
      <c r="B35" s="130"/>
      <c r="C35" s="117" t="s">
        <v>344</v>
      </c>
      <c r="D35" s="21"/>
      <c r="E35" s="21"/>
    </row>
    <row r="36" spans="1:5" ht="12.75">
      <c r="A36" s="130">
        <v>1000140</v>
      </c>
      <c r="B36" s="130"/>
      <c r="C36" s="117" t="s">
        <v>340</v>
      </c>
      <c r="D36" s="21"/>
      <c r="E36" s="21"/>
    </row>
    <row r="37" spans="1:5" ht="12.75">
      <c r="A37" s="130">
        <v>1000173</v>
      </c>
      <c r="B37" s="130"/>
      <c r="C37" s="117" t="s">
        <v>341</v>
      </c>
      <c r="D37" s="21"/>
      <c r="E37" s="21"/>
    </row>
    <row r="38" spans="1:5" ht="12.75">
      <c r="A38" s="130">
        <v>1200057</v>
      </c>
      <c r="B38" s="33"/>
      <c r="C38" s="8" t="s">
        <v>984</v>
      </c>
      <c r="D38" s="20">
        <v>0</v>
      </c>
      <c r="E38" s="20"/>
    </row>
    <row r="39" spans="1:5" ht="12.75">
      <c r="A39" s="315">
        <v>1000215</v>
      </c>
      <c r="B39" s="315"/>
      <c r="C39" s="340" t="s">
        <v>342</v>
      </c>
      <c r="D39" s="318"/>
      <c r="E39" s="318"/>
    </row>
    <row r="40" spans="1:5" ht="12.75">
      <c r="A40" s="352"/>
      <c r="B40" s="276"/>
      <c r="C40" s="348" t="s">
        <v>348</v>
      </c>
      <c r="D40" s="349"/>
      <c r="E40" s="350"/>
    </row>
    <row r="41" spans="1:5" ht="12.75">
      <c r="A41" s="352"/>
      <c r="B41" s="276"/>
      <c r="C41" s="348" t="s">
        <v>349</v>
      </c>
      <c r="D41" s="349"/>
      <c r="E41" s="350"/>
    </row>
    <row r="42" spans="1:2" ht="12.75">
      <c r="A42" s="203"/>
      <c r="B42" s="125" t="s">
        <v>852</v>
      </c>
    </row>
    <row r="43" spans="1:3" ht="12.75">
      <c r="A43" s="142"/>
      <c r="B43" s="125" t="s">
        <v>405</v>
      </c>
      <c r="C43" s="55"/>
    </row>
    <row r="44" spans="1:3" ht="12.75">
      <c r="A44" s="142"/>
      <c r="B44" s="125"/>
      <c r="C44" s="55"/>
    </row>
    <row r="49" spans="1:4" ht="12.75">
      <c r="A49" s="202"/>
      <c r="B49" s="40"/>
      <c r="C49" s="14"/>
      <c r="D49" s="161"/>
    </row>
    <row r="50" spans="1:4" ht="12.75">
      <c r="A50" s="202"/>
      <c r="B50" s="40"/>
      <c r="C50" s="14"/>
      <c r="D50" s="14"/>
    </row>
    <row r="51" spans="1:4" ht="12.75">
      <c r="A51" s="11"/>
      <c r="B51" s="39"/>
      <c r="C51" s="16"/>
      <c r="D51" s="16"/>
    </row>
    <row r="52" spans="1:4" ht="12.75">
      <c r="A52" s="202"/>
      <c r="B52" s="40"/>
      <c r="C52" s="14"/>
      <c r="D52" s="14"/>
    </row>
    <row r="53" spans="1:4" ht="12.75">
      <c r="A53" s="202"/>
      <c r="B53" s="40"/>
      <c r="C53" s="17"/>
      <c r="D53" s="17"/>
    </row>
    <row r="54" spans="3:4" ht="12.75">
      <c r="C54" s="15"/>
      <c r="D54" s="15"/>
    </row>
  </sheetData>
  <sheetProtection/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D10" sqref="D10:E10"/>
    </sheetView>
  </sheetViews>
  <sheetFormatPr defaultColWidth="9.140625" defaultRowHeight="12.75"/>
  <cols>
    <col min="1" max="1" width="9.140625" style="48" customWidth="1"/>
    <col min="2" max="2" width="9.140625" style="122" customWidth="1"/>
    <col min="3" max="3" width="49.140625" style="48" customWidth="1"/>
    <col min="4" max="5" width="9.140625" style="48" customWidth="1"/>
    <col min="6" max="6" width="6.28125" style="646" bestFit="1" customWidth="1"/>
    <col min="7" max="16384" width="9.140625" style="48" customWidth="1"/>
  </cols>
  <sheetData>
    <row r="1" spans="1:5" ht="15.75" customHeight="1">
      <c r="A1" s="458" t="s">
        <v>285</v>
      </c>
      <c r="B1" s="38"/>
      <c r="C1" s="121"/>
      <c r="D1" s="182"/>
      <c r="E1" s="182"/>
    </row>
    <row r="2" spans="1:5" ht="15.75" customHeight="1">
      <c r="A2" s="458"/>
      <c r="B2" s="38"/>
      <c r="C2" s="121"/>
      <c r="D2" s="183"/>
      <c r="E2" s="182"/>
    </row>
    <row r="3" spans="1:5" ht="15.75" customHeight="1">
      <c r="A3" s="131"/>
      <c r="B3" s="132"/>
      <c r="C3" s="121"/>
      <c r="D3" s="182"/>
      <c r="E3" s="44" t="s">
        <v>945</v>
      </c>
    </row>
    <row r="4" spans="1:6" ht="31.5" customHeight="1">
      <c r="A4" s="130" t="s">
        <v>406</v>
      </c>
      <c r="B4" s="33" t="s">
        <v>407</v>
      </c>
      <c r="C4" s="130" t="s">
        <v>51</v>
      </c>
      <c r="D4" s="272" t="s">
        <v>977</v>
      </c>
      <c r="E4" s="461" t="s">
        <v>978</v>
      </c>
      <c r="F4" s="647" t="s">
        <v>1440</v>
      </c>
    </row>
    <row r="5" spans="1:6" ht="12.75" customHeight="1">
      <c r="A5" s="319"/>
      <c r="B5" s="320"/>
      <c r="C5" s="317" t="s">
        <v>29</v>
      </c>
      <c r="D5" s="337">
        <f>SUM(D6:D9)</f>
        <v>11007</v>
      </c>
      <c r="E5" s="337">
        <f>SUM(E6:E9)</f>
        <v>11080</v>
      </c>
      <c r="F5" s="647">
        <f>E5/D5*100</f>
        <v>100.66321431816117</v>
      </c>
    </row>
    <row r="6" spans="1:6" ht="15.75" customHeight="1">
      <c r="A6" s="130" t="s">
        <v>19</v>
      </c>
      <c r="B6" s="33"/>
      <c r="C6" s="8" t="s">
        <v>8</v>
      </c>
      <c r="D6" s="184">
        <v>2373</v>
      </c>
      <c r="E6" s="184">
        <v>2370</v>
      </c>
      <c r="F6" s="647">
        <f aca="true" t="shared" si="0" ref="F6:F38">E6/D6*100</f>
        <v>99.87357774968395</v>
      </c>
    </row>
    <row r="7" spans="1:6" ht="15.75" customHeight="1">
      <c r="A7" s="130">
        <v>1100064</v>
      </c>
      <c r="B7" s="33"/>
      <c r="C7" s="8" t="s">
        <v>55</v>
      </c>
      <c r="D7" s="184">
        <v>976</v>
      </c>
      <c r="E7" s="184">
        <v>980</v>
      </c>
      <c r="F7" s="647">
        <f t="shared" si="0"/>
        <v>100.40983606557377</v>
      </c>
    </row>
    <row r="8" spans="1:6" ht="15.75" customHeight="1">
      <c r="A8" s="130">
        <v>1200039</v>
      </c>
      <c r="B8" s="33"/>
      <c r="C8" s="8" t="s">
        <v>43</v>
      </c>
      <c r="D8" s="184">
        <v>7658</v>
      </c>
      <c r="E8" s="184">
        <v>7660</v>
      </c>
      <c r="F8" s="647">
        <f t="shared" si="0"/>
        <v>100.02611647949857</v>
      </c>
    </row>
    <row r="9" spans="1:6" ht="15.75" customHeight="1">
      <c r="A9" s="503">
        <v>1200055</v>
      </c>
      <c r="B9" s="504"/>
      <c r="C9" s="505" t="s">
        <v>982</v>
      </c>
      <c r="D9" s="522">
        <v>0</v>
      </c>
      <c r="E9" s="522">
        <v>70</v>
      </c>
      <c r="F9" s="647"/>
    </row>
    <row r="10" spans="1:6" ht="15.75" customHeight="1">
      <c r="A10" s="319"/>
      <c r="B10" s="320"/>
      <c r="C10" s="325" t="s">
        <v>147</v>
      </c>
      <c r="D10" s="664">
        <f>SUM(D11:D33)</f>
        <v>21684</v>
      </c>
      <c r="E10" s="664">
        <f>SUM(E11:E33)</f>
        <v>31670</v>
      </c>
      <c r="F10" s="647">
        <f t="shared" si="0"/>
        <v>146.05238885814424</v>
      </c>
    </row>
    <row r="11" spans="1:6" ht="15.75" customHeight="1">
      <c r="A11" s="194" t="s">
        <v>659</v>
      </c>
      <c r="B11" s="171"/>
      <c r="C11" s="195" t="s">
        <v>879</v>
      </c>
      <c r="D11" s="184">
        <v>520</v>
      </c>
      <c r="E11" s="184">
        <v>520</v>
      </c>
      <c r="F11" s="647">
        <f t="shared" si="0"/>
        <v>100</v>
      </c>
    </row>
    <row r="12" spans="1:6" ht="15.75" customHeight="1">
      <c r="A12" s="274">
        <v>1500024</v>
      </c>
      <c r="B12" s="171"/>
      <c r="C12" s="188" t="s">
        <v>206</v>
      </c>
      <c r="D12" s="184">
        <v>350</v>
      </c>
      <c r="E12" s="184">
        <v>350</v>
      </c>
      <c r="F12" s="647">
        <f t="shared" si="0"/>
        <v>100</v>
      </c>
    </row>
    <row r="13" spans="1:6" ht="15.75" customHeight="1">
      <c r="A13" s="355">
        <v>1000272</v>
      </c>
      <c r="B13" s="204"/>
      <c r="C13" s="188" t="s">
        <v>201</v>
      </c>
      <c r="D13" s="184"/>
      <c r="E13" s="184"/>
      <c r="F13" s="647"/>
    </row>
    <row r="14" spans="1:6" ht="15.75" customHeight="1">
      <c r="A14" s="275" t="s">
        <v>922</v>
      </c>
      <c r="B14" s="33"/>
      <c r="C14" s="255" t="s">
        <v>923</v>
      </c>
      <c r="D14" s="184"/>
      <c r="E14" s="184"/>
      <c r="F14" s="647"/>
    </row>
    <row r="15" spans="1:6" ht="12.75" customHeight="1">
      <c r="A15" s="274">
        <v>1000116</v>
      </c>
      <c r="B15" s="171"/>
      <c r="C15" s="188" t="s">
        <v>187</v>
      </c>
      <c r="D15" s="184">
        <v>2988</v>
      </c>
      <c r="E15" s="184">
        <v>2990</v>
      </c>
      <c r="F15" s="647">
        <f t="shared" si="0"/>
        <v>100.0669344042838</v>
      </c>
    </row>
    <row r="16" spans="1:6" ht="15.75" customHeight="1">
      <c r="A16" s="130">
        <v>1000124</v>
      </c>
      <c r="B16" s="33"/>
      <c r="C16" s="8" t="s">
        <v>207</v>
      </c>
      <c r="D16" s="184">
        <v>193</v>
      </c>
      <c r="E16" s="184">
        <v>190</v>
      </c>
      <c r="F16" s="647">
        <f t="shared" si="0"/>
        <v>98.44559585492227</v>
      </c>
    </row>
    <row r="17" spans="1:6" ht="15" customHeight="1">
      <c r="A17" s="130" t="s">
        <v>9</v>
      </c>
      <c r="B17" s="33"/>
      <c r="C17" s="8" t="s">
        <v>208</v>
      </c>
      <c r="D17" s="184">
        <v>1196</v>
      </c>
      <c r="E17" s="184">
        <v>1200</v>
      </c>
      <c r="F17" s="647">
        <f t="shared" si="0"/>
        <v>100.33444816053512</v>
      </c>
    </row>
    <row r="18" spans="1:6" ht="15.75" customHeight="1">
      <c r="A18" s="130" t="s">
        <v>10</v>
      </c>
      <c r="B18" s="33"/>
      <c r="C18" s="8" t="s">
        <v>53</v>
      </c>
      <c r="D18" s="184">
        <v>281</v>
      </c>
      <c r="E18" s="184">
        <v>280</v>
      </c>
      <c r="F18" s="647">
        <f t="shared" si="0"/>
        <v>99.644128113879</v>
      </c>
    </row>
    <row r="19" spans="1:6" ht="15.75" customHeight="1">
      <c r="A19" s="130">
        <v>1000157</v>
      </c>
      <c r="B19" s="33"/>
      <c r="C19" s="8" t="s">
        <v>11</v>
      </c>
      <c r="D19" s="184">
        <v>335</v>
      </c>
      <c r="E19" s="184">
        <v>330</v>
      </c>
      <c r="F19" s="647">
        <f t="shared" si="0"/>
        <v>98.50746268656717</v>
      </c>
    </row>
    <row r="20" spans="1:6" ht="15.75" customHeight="1">
      <c r="A20" s="130">
        <v>1000165</v>
      </c>
      <c r="B20" s="33"/>
      <c r="C20" s="8" t="s">
        <v>190</v>
      </c>
      <c r="D20" s="184">
        <v>13944</v>
      </c>
      <c r="E20" s="184">
        <v>13940</v>
      </c>
      <c r="F20" s="647">
        <f t="shared" si="0"/>
        <v>99.97131382673551</v>
      </c>
    </row>
    <row r="21" spans="1:6" ht="15.75" customHeight="1">
      <c r="A21" s="130" t="s">
        <v>14</v>
      </c>
      <c r="B21" s="33"/>
      <c r="C21" s="8" t="s">
        <v>191</v>
      </c>
      <c r="D21" s="184">
        <v>1360</v>
      </c>
      <c r="E21" s="184">
        <v>1360</v>
      </c>
      <c r="F21" s="647">
        <f t="shared" si="0"/>
        <v>100</v>
      </c>
    </row>
    <row r="22" spans="1:6" ht="15.75" customHeight="1">
      <c r="A22" s="130" t="s">
        <v>48</v>
      </c>
      <c r="B22" s="33"/>
      <c r="C22" s="8" t="s">
        <v>205</v>
      </c>
      <c r="D22" s="184">
        <v>200</v>
      </c>
      <c r="E22" s="184">
        <v>200</v>
      </c>
      <c r="F22" s="647">
        <f t="shared" si="0"/>
        <v>100</v>
      </c>
    </row>
    <row r="23" spans="1:6" ht="15.75" customHeight="1">
      <c r="A23" s="130">
        <v>1700087</v>
      </c>
      <c r="B23" s="33"/>
      <c r="C23" s="8" t="s">
        <v>144</v>
      </c>
      <c r="D23" s="184">
        <v>1</v>
      </c>
      <c r="E23" s="184"/>
      <c r="F23" s="647">
        <f t="shared" si="0"/>
        <v>0</v>
      </c>
    </row>
    <row r="24" spans="1:6" ht="15.75" customHeight="1">
      <c r="A24" s="130">
        <v>1700061</v>
      </c>
      <c r="B24" s="33"/>
      <c r="C24" s="8" t="s">
        <v>209</v>
      </c>
      <c r="D24" s="184">
        <v>39</v>
      </c>
      <c r="E24" s="184">
        <v>40</v>
      </c>
      <c r="F24" s="647">
        <f t="shared" si="0"/>
        <v>102.56410256410255</v>
      </c>
    </row>
    <row r="25" spans="1:6" ht="15.75" customHeight="1">
      <c r="A25" s="130">
        <v>1700079</v>
      </c>
      <c r="B25" s="33"/>
      <c r="C25" s="8" t="s">
        <v>210</v>
      </c>
      <c r="D25" s="184">
        <v>1</v>
      </c>
      <c r="E25" s="184"/>
      <c r="F25" s="647">
        <f t="shared" si="0"/>
        <v>0</v>
      </c>
    </row>
    <row r="26" spans="1:6" ht="15.75" customHeight="1">
      <c r="A26" s="130">
        <v>1700095</v>
      </c>
      <c r="B26" s="33"/>
      <c r="C26" s="8" t="s">
        <v>211</v>
      </c>
      <c r="D26" s="184">
        <v>2</v>
      </c>
      <c r="E26" s="184"/>
      <c r="F26" s="647">
        <f t="shared" si="0"/>
        <v>0</v>
      </c>
    </row>
    <row r="27" spans="1:6" ht="15.75" customHeight="1">
      <c r="A27" s="130">
        <v>1700103</v>
      </c>
      <c r="B27" s="33"/>
      <c r="C27" s="8" t="s">
        <v>4</v>
      </c>
      <c r="D27" s="184">
        <v>6</v>
      </c>
      <c r="E27" s="184">
        <v>5</v>
      </c>
      <c r="F27" s="647">
        <f t="shared" si="0"/>
        <v>83.33333333333334</v>
      </c>
    </row>
    <row r="28" spans="1:13" ht="15.75" customHeight="1">
      <c r="A28" s="130">
        <v>1600097</v>
      </c>
      <c r="B28" s="33"/>
      <c r="C28" s="8" t="s">
        <v>212</v>
      </c>
      <c r="D28" s="184">
        <v>25</v>
      </c>
      <c r="E28" s="184">
        <v>25</v>
      </c>
      <c r="F28" s="647">
        <f t="shared" si="0"/>
        <v>100</v>
      </c>
      <c r="M28" s="124"/>
    </row>
    <row r="29" spans="1:6" ht="15.75" customHeight="1">
      <c r="A29" s="356" t="s">
        <v>106</v>
      </c>
      <c r="B29" s="32"/>
      <c r="C29" s="8" t="s">
        <v>213</v>
      </c>
      <c r="D29" s="184">
        <v>185</v>
      </c>
      <c r="E29" s="184">
        <v>180</v>
      </c>
      <c r="F29" s="647">
        <f t="shared" si="0"/>
        <v>97.2972972972973</v>
      </c>
    </row>
    <row r="30" spans="1:6" ht="15.75" customHeight="1">
      <c r="A30" s="356" t="s">
        <v>107</v>
      </c>
      <c r="B30" s="32"/>
      <c r="C30" s="8" t="s">
        <v>214</v>
      </c>
      <c r="D30" s="184">
        <v>58</v>
      </c>
      <c r="E30" s="184">
        <v>60</v>
      </c>
      <c r="F30" s="647">
        <f t="shared" si="0"/>
        <v>103.44827586206897</v>
      </c>
    </row>
    <row r="31" spans="1:6" ht="15.75" customHeight="1">
      <c r="A31" s="356" t="s">
        <v>108</v>
      </c>
      <c r="B31" s="32"/>
      <c r="C31" s="8" t="s">
        <v>215</v>
      </c>
      <c r="D31" s="184"/>
      <c r="E31" s="184"/>
      <c r="F31" s="647"/>
    </row>
    <row r="32" spans="1:6" ht="15.75" customHeight="1">
      <c r="A32" s="503">
        <v>1200057</v>
      </c>
      <c r="B32" s="504"/>
      <c r="C32" s="505" t="s">
        <v>984</v>
      </c>
      <c r="D32" s="507">
        <v>0</v>
      </c>
      <c r="E32" s="507">
        <v>10000</v>
      </c>
      <c r="F32" s="647"/>
    </row>
    <row r="33" spans="1:6" ht="15.75" customHeight="1">
      <c r="A33" s="356">
        <v>1300177</v>
      </c>
      <c r="B33" s="32"/>
      <c r="C33" s="8" t="s">
        <v>198</v>
      </c>
      <c r="D33" s="184"/>
      <c r="E33" s="184"/>
      <c r="F33" s="647"/>
    </row>
    <row r="34" spans="1:5" ht="15.75" customHeight="1">
      <c r="A34"/>
      <c r="B34"/>
      <c r="C34"/>
      <c r="D34"/>
      <c r="E34"/>
    </row>
    <row r="35" spans="1:5" ht="19.5" customHeight="1">
      <c r="A35" s="457" t="s">
        <v>359</v>
      </c>
      <c r="B35" s="357"/>
      <c r="C35" s="30"/>
      <c r="E35" s="44" t="s">
        <v>946</v>
      </c>
    </row>
    <row r="36" spans="1:6" ht="29.25" customHeight="1">
      <c r="A36" s="271" t="s">
        <v>406</v>
      </c>
      <c r="B36" s="33" t="s">
        <v>407</v>
      </c>
      <c r="C36" s="130" t="s">
        <v>51</v>
      </c>
      <c r="D36" s="272" t="s">
        <v>977</v>
      </c>
      <c r="E36" s="461" t="s">
        <v>978</v>
      </c>
      <c r="F36" s="647" t="s">
        <v>1440</v>
      </c>
    </row>
    <row r="37" spans="1:6" ht="30" customHeight="1">
      <c r="A37" s="130">
        <v>1000231</v>
      </c>
      <c r="B37" s="33"/>
      <c r="C37" s="4" t="s">
        <v>448</v>
      </c>
      <c r="D37" s="53">
        <v>344752</v>
      </c>
      <c r="E37" s="53">
        <v>344800</v>
      </c>
      <c r="F37" s="647">
        <f t="shared" si="0"/>
        <v>100.01392305193298</v>
      </c>
    </row>
    <row r="38" spans="1:6" ht="25.5" customHeight="1">
      <c r="A38" s="130">
        <v>1000231</v>
      </c>
      <c r="B38" s="33" t="s">
        <v>956</v>
      </c>
      <c r="C38" s="4" t="s">
        <v>145</v>
      </c>
      <c r="D38" s="53">
        <v>47363</v>
      </c>
      <c r="E38" s="53">
        <v>47370</v>
      </c>
      <c r="F38" s="647">
        <f t="shared" si="0"/>
        <v>100.01477946920592</v>
      </c>
    </row>
    <row r="39" spans="1:3" ht="30.75" customHeight="1">
      <c r="A39" s="133"/>
      <c r="B39" s="134"/>
      <c r="C39" s="135"/>
    </row>
    <row r="40" spans="1:5" ht="27.75" customHeight="1">
      <c r="A40" s="133"/>
      <c r="B40" s="134"/>
      <c r="C40" s="135"/>
      <c r="D40" s="49"/>
      <c r="E40" s="49"/>
    </row>
    <row r="41" spans="1:5" ht="28.5" customHeight="1">
      <c r="A41" s="136"/>
      <c r="B41" s="137"/>
      <c r="C41" s="49"/>
      <c r="D41" s="49"/>
      <c r="E41" s="49"/>
    </row>
    <row r="42" spans="1:5" ht="13.5" customHeight="1">
      <c r="A42" s="11"/>
      <c r="B42" s="39"/>
      <c r="C42" s="30"/>
      <c r="D42" s="49"/>
      <c r="E42" s="49"/>
    </row>
    <row r="43" spans="1:5" ht="16.5" customHeight="1">
      <c r="A43" s="49"/>
      <c r="B43" s="50"/>
      <c r="C43" s="49"/>
      <c r="D43" s="49"/>
      <c r="E43" s="49"/>
    </row>
    <row r="44" spans="1:5" ht="12.75">
      <c r="A44" s="13"/>
      <c r="B44" s="36"/>
      <c r="C44" s="7"/>
      <c r="D44" s="49"/>
      <c r="E44" s="49"/>
    </row>
    <row r="45" spans="1:5" ht="12.75">
      <c r="A45" s="51"/>
      <c r="B45" s="52"/>
      <c r="C45" s="7"/>
      <c r="D45" s="49"/>
      <c r="E45" s="49"/>
    </row>
    <row r="46" spans="1:5" ht="12.75">
      <c r="A46" s="51"/>
      <c r="B46" s="52"/>
      <c r="C46" s="7"/>
      <c r="D46" s="49"/>
      <c r="E46" s="49"/>
    </row>
    <row r="47" spans="1:5" ht="12.75">
      <c r="A47" s="49"/>
      <c r="B47" s="50"/>
      <c r="C47" s="49"/>
      <c r="D47" s="49"/>
      <c r="E47" s="49"/>
    </row>
    <row r="48" spans="1:5" ht="12.75">
      <c r="A48" s="49"/>
      <c r="B48" s="50"/>
      <c r="C48" s="49"/>
      <c r="D48" s="49"/>
      <c r="E48" s="49"/>
    </row>
    <row r="49" spans="1:5" ht="12.75">
      <c r="A49" s="31"/>
      <c r="B49" s="43"/>
      <c r="C49" s="31"/>
      <c r="D49" s="31"/>
      <c r="E49" s="31"/>
    </row>
    <row r="50" spans="1:5" ht="12.75">
      <c r="A50" s="31"/>
      <c r="B50" s="43"/>
      <c r="C50" s="31"/>
      <c r="D50" s="31"/>
      <c r="E50" s="31"/>
    </row>
    <row r="51" spans="1:5" ht="12.75">
      <c r="A51" s="31"/>
      <c r="B51" s="43"/>
      <c r="C51" s="31"/>
      <c r="D51" s="31"/>
      <c r="E51" s="31"/>
    </row>
    <row r="52" spans="1:6" ht="12.75">
      <c r="A52" s="49"/>
      <c r="B52" s="50"/>
      <c r="C52" s="49"/>
      <c r="D52" s="49"/>
      <c r="E52" s="49"/>
      <c r="F52" s="652"/>
    </row>
    <row r="53" spans="1:6" ht="12.75">
      <c r="A53" s="11"/>
      <c r="B53" s="39"/>
      <c r="C53" s="5"/>
      <c r="D53" s="49"/>
      <c r="E53" s="49"/>
      <c r="F53" s="652"/>
    </row>
    <row r="54" spans="1:6" ht="12.75">
      <c r="A54" s="49"/>
      <c r="B54" s="50"/>
      <c r="C54" s="49"/>
      <c r="D54" s="49"/>
      <c r="E54" s="49"/>
      <c r="F54" s="652"/>
    </row>
    <row r="55" spans="1:5" ht="12.75">
      <c r="A55" s="49"/>
      <c r="B55" s="50"/>
      <c r="C55" s="49"/>
      <c r="D55" s="49"/>
      <c r="E55" s="49"/>
    </row>
    <row r="56" spans="1:5" ht="12.75">
      <c r="A56" s="49"/>
      <c r="B56" s="50"/>
      <c r="C56" s="49"/>
      <c r="D56" s="49"/>
      <c r="E56" s="49"/>
    </row>
    <row r="57" spans="1:5" ht="12.75">
      <c r="A57" s="49"/>
      <c r="B57" s="50"/>
      <c r="C57" s="49"/>
      <c r="D57" s="49"/>
      <c r="E57" s="49"/>
    </row>
    <row r="58" spans="1:5" ht="12.75">
      <c r="A58" s="49"/>
      <c r="B58" s="50"/>
      <c r="C58" s="49"/>
      <c r="D58" s="49"/>
      <c r="E58" s="49"/>
    </row>
    <row r="59" spans="1:5" ht="12.75">
      <c r="A59" s="49"/>
      <c r="B59" s="50"/>
      <c r="C59" s="49"/>
      <c r="D59" s="49"/>
      <c r="E59" s="49"/>
    </row>
    <row r="60" spans="1:5" ht="12.75">
      <c r="A60" s="11"/>
      <c r="B60" s="39"/>
      <c r="C60" s="5"/>
      <c r="D60" s="49"/>
      <c r="E60" s="49"/>
    </row>
    <row r="61" spans="1:5" ht="12.75">
      <c r="A61" s="49"/>
      <c r="B61" s="50"/>
      <c r="C61" s="49"/>
      <c r="D61" s="49"/>
      <c r="E61" s="49"/>
    </row>
  </sheetData>
  <sheetProtection/>
  <printOptions/>
  <pageMargins left="0.75" right="0.24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9"/>
  <sheetViews>
    <sheetView zoomScalePageLayoutView="0" workbookViewId="0" topLeftCell="A1">
      <selection activeCell="U44" sqref="U44"/>
    </sheetView>
  </sheetViews>
  <sheetFormatPr defaultColWidth="9.140625" defaultRowHeight="12.75"/>
  <cols>
    <col min="1" max="1" width="9.57421875" style="227" customWidth="1"/>
    <col min="2" max="2" width="4.57421875" style="232" customWidth="1"/>
    <col min="3" max="3" width="9.140625" style="227" customWidth="1"/>
    <col min="4" max="8" width="9.140625" style="228" customWidth="1"/>
    <col min="9" max="9" width="18.421875" style="228" customWidth="1"/>
    <col min="10" max="16384" width="9.140625" style="228" customWidth="1"/>
  </cols>
  <sheetData>
    <row r="2" spans="1:9" ht="11.25">
      <c r="A2" s="239"/>
      <c r="B2" s="240"/>
      <c r="C2" s="239"/>
      <c r="D2" s="241"/>
      <c r="E2" s="241"/>
      <c r="F2" s="241"/>
      <c r="G2" s="241"/>
      <c r="H2" s="241"/>
      <c r="I2" s="241"/>
    </row>
    <row r="3" spans="1:9" ht="11.25">
      <c r="A3" s="246" t="s">
        <v>839</v>
      </c>
      <c r="B3" s="247">
        <v>1</v>
      </c>
      <c r="C3" s="248" t="s">
        <v>955</v>
      </c>
      <c r="D3" s="249"/>
      <c r="E3" s="249"/>
      <c r="F3" s="249"/>
      <c r="G3" s="249"/>
      <c r="H3" s="249"/>
      <c r="I3" s="249"/>
    </row>
    <row r="4" spans="1:28" ht="15" customHeight="1">
      <c r="A4" s="242" t="s">
        <v>839</v>
      </c>
      <c r="B4" s="250">
        <v>2</v>
      </c>
      <c r="C4" s="674" t="s">
        <v>970</v>
      </c>
      <c r="D4" s="674"/>
      <c r="E4" s="674"/>
      <c r="F4" s="674"/>
      <c r="G4" s="674"/>
      <c r="H4" s="674"/>
      <c r="I4" s="674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</row>
    <row r="5" spans="1:28" ht="15" customHeight="1">
      <c r="A5" s="242"/>
      <c r="B5" s="250"/>
      <c r="C5" s="674"/>
      <c r="D5" s="674"/>
      <c r="E5" s="674"/>
      <c r="F5" s="674"/>
      <c r="G5" s="674"/>
      <c r="H5" s="674"/>
      <c r="I5" s="674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</row>
    <row r="6" spans="1:9" ht="11.25">
      <c r="A6" s="242" t="s">
        <v>839</v>
      </c>
      <c r="B6" s="250">
        <v>3</v>
      </c>
      <c r="C6" s="675" t="s">
        <v>971</v>
      </c>
      <c r="D6" s="675"/>
      <c r="E6" s="675"/>
      <c r="F6" s="675"/>
      <c r="G6" s="675"/>
      <c r="H6" s="675"/>
      <c r="I6" s="675"/>
    </row>
    <row r="7" spans="1:9" ht="11.25">
      <c r="A7" s="242"/>
      <c r="B7" s="250"/>
      <c r="C7" s="675"/>
      <c r="D7" s="675"/>
      <c r="E7" s="675"/>
      <c r="F7" s="675"/>
      <c r="G7" s="675"/>
      <c r="H7" s="675"/>
      <c r="I7" s="675"/>
    </row>
    <row r="8" spans="1:15" ht="11.25">
      <c r="A8" s="242" t="s">
        <v>839</v>
      </c>
      <c r="B8" s="250">
        <v>4</v>
      </c>
      <c r="C8" s="675" t="s">
        <v>972</v>
      </c>
      <c r="D8" s="675"/>
      <c r="E8" s="675"/>
      <c r="F8" s="675"/>
      <c r="G8" s="675"/>
      <c r="H8" s="675"/>
      <c r="I8" s="675"/>
      <c r="J8" s="231"/>
      <c r="K8" s="231"/>
      <c r="L8" s="231"/>
      <c r="M8" s="231"/>
      <c r="N8" s="231"/>
      <c r="O8" s="231"/>
    </row>
    <row r="9" spans="1:15" ht="11.25">
      <c r="A9" s="242"/>
      <c r="B9" s="250"/>
      <c r="C9" s="675"/>
      <c r="D9" s="675"/>
      <c r="E9" s="675"/>
      <c r="F9" s="675"/>
      <c r="G9" s="675"/>
      <c r="H9" s="675"/>
      <c r="I9" s="675"/>
      <c r="J9" s="231"/>
      <c r="K9" s="231"/>
      <c r="L9" s="231"/>
      <c r="M9" s="231"/>
      <c r="N9" s="231"/>
      <c r="O9" s="231"/>
    </row>
    <row r="10" spans="1:9" ht="11.25" customHeight="1">
      <c r="A10" s="242" t="s">
        <v>839</v>
      </c>
      <c r="B10" s="250">
        <v>5</v>
      </c>
      <c r="C10" s="251" t="s">
        <v>973</v>
      </c>
      <c r="D10" s="252"/>
      <c r="E10" s="252"/>
      <c r="F10" s="252"/>
      <c r="G10" s="252" t="s">
        <v>974</v>
      </c>
      <c r="H10" s="252"/>
      <c r="I10" s="252"/>
    </row>
    <row r="11" spans="1:9" ht="11.25">
      <c r="A11" s="242" t="s">
        <v>839</v>
      </c>
      <c r="B11" s="250">
        <v>6</v>
      </c>
      <c r="C11" s="453" t="s">
        <v>975</v>
      </c>
      <c r="D11" s="251"/>
      <c r="E11" s="251"/>
      <c r="F11" s="251"/>
      <c r="G11" s="251"/>
      <c r="H11" s="251" t="s">
        <v>974</v>
      </c>
      <c r="I11" s="253"/>
    </row>
    <row r="12" spans="1:9" ht="11.25">
      <c r="A12" s="242" t="s">
        <v>839</v>
      </c>
      <c r="B12" s="250">
        <v>7</v>
      </c>
      <c r="C12" s="251" t="s">
        <v>281</v>
      </c>
      <c r="D12" s="253"/>
      <c r="E12" s="253"/>
      <c r="F12" s="253"/>
      <c r="G12" s="253"/>
      <c r="H12" s="253"/>
      <c r="I12" s="253"/>
    </row>
    <row r="13" spans="1:9" ht="11.25">
      <c r="A13" s="242" t="s">
        <v>839</v>
      </c>
      <c r="B13" s="250">
        <v>8</v>
      </c>
      <c r="C13" s="250" t="s">
        <v>545</v>
      </c>
      <c r="D13" s="253"/>
      <c r="E13" s="253"/>
      <c r="F13" s="253"/>
      <c r="G13" s="253"/>
      <c r="H13" s="253"/>
      <c r="I13" s="253"/>
    </row>
    <row r="14" spans="1:9" ht="11.25">
      <c r="A14" s="242" t="s">
        <v>839</v>
      </c>
      <c r="B14" s="243">
        <v>9</v>
      </c>
      <c r="C14" s="244" t="s">
        <v>282</v>
      </c>
      <c r="D14" s="245"/>
      <c r="E14" s="245"/>
      <c r="F14" s="245"/>
      <c r="G14" s="245"/>
      <c r="H14" s="245"/>
      <c r="I14" s="245"/>
    </row>
    <row r="15" spans="1:9" ht="11.25">
      <c r="A15" s="242" t="s">
        <v>839</v>
      </c>
      <c r="B15" s="243">
        <v>10</v>
      </c>
      <c r="C15" s="244" t="s">
        <v>356</v>
      </c>
      <c r="D15" s="245"/>
      <c r="E15" s="245"/>
      <c r="F15" s="245"/>
      <c r="G15" s="245"/>
      <c r="H15" s="245"/>
      <c r="I15" s="245"/>
    </row>
    <row r="16" spans="1:9" ht="11.25">
      <c r="A16" s="242" t="s">
        <v>839</v>
      </c>
      <c r="B16" s="243">
        <v>11</v>
      </c>
      <c r="C16" s="244" t="s">
        <v>283</v>
      </c>
      <c r="D16" s="245"/>
      <c r="E16" s="245"/>
      <c r="F16" s="245"/>
      <c r="G16" s="245"/>
      <c r="H16" s="245"/>
      <c r="I16" s="245"/>
    </row>
    <row r="17" spans="1:9" ht="11.25">
      <c r="A17" s="242" t="s">
        <v>839</v>
      </c>
      <c r="B17" s="243">
        <v>12</v>
      </c>
      <c r="C17" s="244" t="s">
        <v>400</v>
      </c>
      <c r="D17" s="245"/>
      <c r="E17" s="245"/>
      <c r="F17" s="245"/>
      <c r="G17" s="245"/>
      <c r="H17" s="245"/>
      <c r="I17" s="245"/>
    </row>
    <row r="18" spans="1:9" ht="11.25">
      <c r="A18" s="242" t="s">
        <v>839</v>
      </c>
      <c r="B18" s="243">
        <v>13</v>
      </c>
      <c r="C18" s="239" t="s">
        <v>284</v>
      </c>
      <c r="D18" s="245"/>
      <c r="E18" s="245"/>
      <c r="F18" s="245"/>
      <c r="G18" s="245"/>
      <c r="H18" s="245"/>
      <c r="I18" s="245"/>
    </row>
    <row r="19" spans="1:9" ht="11.25">
      <c r="A19" s="242" t="s">
        <v>839</v>
      </c>
      <c r="B19" s="243">
        <v>14</v>
      </c>
      <c r="C19" s="244" t="s">
        <v>305</v>
      </c>
      <c r="D19" s="245"/>
      <c r="E19" s="245"/>
      <c r="F19" s="245"/>
      <c r="G19" s="245"/>
      <c r="H19" s="245"/>
      <c r="I19" s="245"/>
    </row>
    <row r="20" spans="1:9" ht="11.25">
      <c r="A20" s="242" t="s">
        <v>839</v>
      </c>
      <c r="B20" s="243" t="s">
        <v>841</v>
      </c>
      <c r="C20" s="673" t="s">
        <v>357</v>
      </c>
      <c r="D20" s="673"/>
      <c r="E20" s="673"/>
      <c r="F20" s="673"/>
      <c r="G20" s="673"/>
      <c r="H20" s="673"/>
      <c r="I20" s="673"/>
    </row>
    <row r="21" spans="1:9" ht="11.25">
      <c r="A21" s="242"/>
      <c r="B21" s="243"/>
      <c r="C21" s="673"/>
      <c r="D21" s="673"/>
      <c r="E21" s="673"/>
      <c r="F21" s="673"/>
      <c r="G21" s="673"/>
      <c r="H21" s="673"/>
      <c r="I21" s="673"/>
    </row>
    <row r="22" spans="1:9" ht="11.25">
      <c r="A22" s="242" t="s">
        <v>839</v>
      </c>
      <c r="B22" s="243" t="s">
        <v>842</v>
      </c>
      <c r="C22" s="244" t="s">
        <v>840</v>
      </c>
      <c r="D22" s="245"/>
      <c r="E22" s="245"/>
      <c r="F22" s="245"/>
      <c r="G22" s="245"/>
      <c r="H22" s="245"/>
      <c r="I22" s="245"/>
    </row>
    <row r="23" spans="1:9" ht="11.25">
      <c r="A23" s="242"/>
      <c r="B23" s="243"/>
      <c r="C23" s="244" t="s">
        <v>403</v>
      </c>
      <c r="D23" s="245"/>
      <c r="E23" s="245"/>
      <c r="F23" s="245"/>
      <c r="G23" s="245"/>
      <c r="H23" s="245"/>
      <c r="I23" s="245"/>
    </row>
    <row r="24" spans="1:9" ht="11.25">
      <c r="A24" s="242" t="s">
        <v>839</v>
      </c>
      <c r="B24" s="243">
        <v>16</v>
      </c>
      <c r="C24" s="244" t="s">
        <v>285</v>
      </c>
      <c r="D24" s="245"/>
      <c r="E24" s="245"/>
      <c r="F24" s="245"/>
      <c r="G24" s="245"/>
      <c r="H24" s="245"/>
      <c r="I24" s="245"/>
    </row>
    <row r="25" spans="1:9" ht="11.25">
      <c r="A25" s="242" t="s">
        <v>839</v>
      </c>
      <c r="B25" s="243">
        <v>17</v>
      </c>
      <c r="C25" s="244" t="s">
        <v>395</v>
      </c>
      <c r="D25" s="245"/>
      <c r="E25" s="245"/>
      <c r="F25" s="245"/>
      <c r="G25" s="245"/>
      <c r="H25" s="245"/>
      <c r="I25" s="245"/>
    </row>
    <row r="26" spans="1:9" ht="11.25">
      <c r="A26" s="242" t="s">
        <v>839</v>
      </c>
      <c r="B26" s="243">
        <v>18</v>
      </c>
      <c r="C26" s="244" t="s">
        <v>286</v>
      </c>
      <c r="D26" s="245"/>
      <c r="E26" s="245"/>
      <c r="F26" s="245"/>
      <c r="G26" s="245"/>
      <c r="H26" s="245"/>
      <c r="I26" s="245"/>
    </row>
    <row r="27" spans="1:9" ht="11.25">
      <c r="A27" s="242" t="s">
        <v>839</v>
      </c>
      <c r="B27" s="243">
        <v>19</v>
      </c>
      <c r="C27" s="244" t="s">
        <v>287</v>
      </c>
      <c r="D27" s="245"/>
      <c r="E27" s="245"/>
      <c r="F27" s="245"/>
      <c r="G27" s="245"/>
      <c r="H27" s="245"/>
      <c r="I27" s="245"/>
    </row>
    <row r="28" spans="1:9" ht="11.25">
      <c r="A28" s="242" t="s">
        <v>839</v>
      </c>
      <c r="B28" s="243">
        <v>20</v>
      </c>
      <c r="C28" s="244" t="s">
        <v>288</v>
      </c>
      <c r="D28" s="245"/>
      <c r="E28" s="245"/>
      <c r="F28" s="245"/>
      <c r="G28" s="245"/>
      <c r="H28" s="245"/>
      <c r="I28" s="245"/>
    </row>
    <row r="29" spans="1:9" ht="11.25">
      <c r="A29" s="242" t="s">
        <v>839</v>
      </c>
      <c r="B29" s="243">
        <v>21</v>
      </c>
      <c r="C29" s="244" t="s">
        <v>289</v>
      </c>
      <c r="D29" s="245"/>
      <c r="E29" s="245"/>
      <c r="F29" s="245"/>
      <c r="G29" s="245"/>
      <c r="H29" s="245"/>
      <c r="I29" s="245"/>
    </row>
    <row r="30" spans="1:9" ht="11.25">
      <c r="A30" s="242" t="s">
        <v>839</v>
      </c>
      <c r="B30" s="243">
        <v>22</v>
      </c>
      <c r="C30" s="244" t="s">
        <v>290</v>
      </c>
      <c r="D30" s="245"/>
      <c r="E30" s="245"/>
      <c r="F30" s="245"/>
      <c r="G30" s="245"/>
      <c r="H30" s="245"/>
      <c r="I30" s="245"/>
    </row>
    <row r="31" spans="1:9" ht="11.25">
      <c r="A31" s="242" t="s">
        <v>839</v>
      </c>
      <c r="B31" s="243">
        <v>23</v>
      </c>
      <c r="C31" s="244" t="s">
        <v>291</v>
      </c>
      <c r="D31" s="245"/>
      <c r="E31" s="245"/>
      <c r="F31" s="245"/>
      <c r="G31" s="245"/>
      <c r="H31" s="245"/>
      <c r="I31" s="245"/>
    </row>
    <row r="32" spans="1:9" ht="11.25">
      <c r="A32" s="242" t="s">
        <v>839</v>
      </c>
      <c r="B32" s="243">
        <v>24</v>
      </c>
      <c r="C32" s="244" t="s">
        <v>292</v>
      </c>
      <c r="D32" s="245"/>
      <c r="E32" s="245"/>
      <c r="F32" s="245"/>
      <c r="G32" s="245"/>
      <c r="H32" s="245"/>
      <c r="I32" s="245"/>
    </row>
    <row r="33" spans="1:9" ht="11.25">
      <c r="A33" s="242" t="s">
        <v>839</v>
      </c>
      <c r="B33" s="243">
        <v>25</v>
      </c>
      <c r="C33" s="244" t="s">
        <v>293</v>
      </c>
      <c r="D33" s="245"/>
      <c r="E33" s="245"/>
      <c r="F33" s="245"/>
      <c r="G33" s="245"/>
      <c r="H33" s="245"/>
      <c r="I33" s="245"/>
    </row>
    <row r="34" spans="1:9" ht="11.25">
      <c r="A34" s="242" t="s">
        <v>839</v>
      </c>
      <c r="B34" s="243">
        <v>26</v>
      </c>
      <c r="C34" s="244" t="s">
        <v>294</v>
      </c>
      <c r="D34" s="245"/>
      <c r="E34" s="245"/>
      <c r="F34" s="245"/>
      <c r="G34" s="245"/>
      <c r="H34" s="245"/>
      <c r="I34" s="245"/>
    </row>
    <row r="35" spans="1:9" ht="11.25">
      <c r="A35" s="242" t="s">
        <v>839</v>
      </c>
      <c r="B35" s="243">
        <v>27</v>
      </c>
      <c r="C35" s="244" t="s">
        <v>295</v>
      </c>
      <c r="D35" s="245"/>
      <c r="E35" s="245"/>
      <c r="F35" s="245"/>
      <c r="G35" s="245"/>
      <c r="H35" s="245"/>
      <c r="I35" s="245"/>
    </row>
    <row r="36" spans="1:9" ht="11.25">
      <c r="A36" s="242" t="s">
        <v>839</v>
      </c>
      <c r="B36" s="243">
        <v>28</v>
      </c>
      <c r="C36" s="244" t="s">
        <v>164</v>
      </c>
      <c r="D36" s="245"/>
      <c r="E36" s="245"/>
      <c r="F36" s="245"/>
      <c r="G36" s="245"/>
      <c r="H36" s="245"/>
      <c r="I36" s="245"/>
    </row>
    <row r="37" spans="1:9" ht="11.25">
      <c r="A37" s="242" t="s">
        <v>839</v>
      </c>
      <c r="B37" s="243">
        <v>29</v>
      </c>
      <c r="C37" s="244" t="s">
        <v>546</v>
      </c>
      <c r="D37" s="245"/>
      <c r="E37" s="245"/>
      <c r="F37" s="245"/>
      <c r="G37" s="245"/>
      <c r="H37" s="245"/>
      <c r="I37" s="245"/>
    </row>
    <row r="38" spans="1:9" ht="11.25">
      <c r="A38" s="242" t="s">
        <v>839</v>
      </c>
      <c r="B38" s="243">
        <v>30</v>
      </c>
      <c r="C38" s="244" t="s">
        <v>1075</v>
      </c>
      <c r="D38" s="245"/>
      <c r="E38" s="245"/>
      <c r="F38" s="245"/>
      <c r="G38" s="245"/>
      <c r="H38" s="245"/>
      <c r="I38" s="245"/>
    </row>
    <row r="39" spans="1:9" ht="11.25">
      <c r="A39" s="242" t="s">
        <v>839</v>
      </c>
      <c r="B39" s="233">
        <v>31</v>
      </c>
      <c r="C39" s="234" t="s">
        <v>1076</v>
      </c>
      <c r="D39" s="235"/>
      <c r="E39" s="235"/>
      <c r="F39" s="235"/>
      <c r="G39" s="235"/>
      <c r="H39" s="235"/>
      <c r="I39" s="235"/>
    </row>
    <row r="40" spans="1:9" ht="11.25">
      <c r="A40" s="234"/>
      <c r="B40" s="233"/>
      <c r="C40" s="234"/>
      <c r="D40" s="235"/>
      <c r="E40" s="235"/>
      <c r="F40" s="235"/>
      <c r="G40" s="235"/>
      <c r="H40" s="235"/>
      <c r="I40" s="235"/>
    </row>
    <row r="41" spans="1:9" ht="11.25">
      <c r="A41" s="234"/>
      <c r="B41" s="233"/>
      <c r="C41" s="234"/>
      <c r="D41" s="235"/>
      <c r="E41" s="235"/>
      <c r="F41" s="235"/>
      <c r="G41" s="235"/>
      <c r="H41" s="235"/>
      <c r="I41" s="235"/>
    </row>
    <row r="42" spans="1:9" ht="11.25">
      <c r="A42" s="234"/>
      <c r="B42" s="233"/>
      <c r="C42" s="234"/>
      <c r="D42" s="235"/>
      <c r="E42" s="235"/>
      <c r="F42" s="235"/>
      <c r="G42" s="235"/>
      <c r="H42" s="235"/>
      <c r="I42" s="235"/>
    </row>
    <row r="43" spans="1:9" ht="11.25">
      <c r="A43" s="234"/>
      <c r="B43" s="233"/>
      <c r="C43" s="234"/>
      <c r="D43" s="235"/>
      <c r="E43" s="235"/>
      <c r="F43" s="235"/>
      <c r="G43" s="235"/>
      <c r="H43" s="235"/>
      <c r="I43" s="235"/>
    </row>
    <row r="44" spans="1:9" ht="11.25">
      <c r="A44" s="234"/>
      <c r="B44" s="233"/>
      <c r="C44" s="234"/>
      <c r="D44" s="235"/>
      <c r="E44" s="235"/>
      <c r="F44" s="235"/>
      <c r="G44" s="235"/>
      <c r="H44" s="235"/>
      <c r="I44" s="235"/>
    </row>
    <row r="45" spans="1:9" ht="11.25">
      <c r="A45" s="234"/>
      <c r="B45" s="233"/>
      <c r="C45" s="234"/>
      <c r="D45" s="235"/>
      <c r="E45" s="235"/>
      <c r="F45" s="235"/>
      <c r="G45" s="235"/>
      <c r="H45" s="235"/>
      <c r="I45" s="235"/>
    </row>
    <row r="46" spans="1:9" ht="11.25">
      <c r="A46" s="234"/>
      <c r="B46" s="233"/>
      <c r="C46" s="234"/>
      <c r="D46" s="235"/>
      <c r="E46" s="235"/>
      <c r="F46" s="235"/>
      <c r="G46" s="235"/>
      <c r="H46" s="235"/>
      <c r="I46" s="235"/>
    </row>
    <row r="47" spans="1:9" ht="11.25">
      <c r="A47" s="234"/>
      <c r="B47" s="233"/>
      <c r="C47" s="234"/>
      <c r="D47" s="235"/>
      <c r="E47" s="235"/>
      <c r="F47" s="235"/>
      <c r="G47" s="235"/>
      <c r="H47" s="235"/>
      <c r="I47" s="235"/>
    </row>
    <row r="48" spans="1:9" ht="11.25">
      <c r="A48" s="234"/>
      <c r="B48" s="233"/>
      <c r="C48" s="234"/>
      <c r="D48" s="235"/>
      <c r="E48" s="235"/>
      <c r="F48" s="235"/>
      <c r="G48" s="235"/>
      <c r="H48" s="235"/>
      <c r="I48" s="235"/>
    </row>
    <row r="49" spans="1:9" ht="11.25">
      <c r="A49" s="234"/>
      <c r="B49" s="233"/>
      <c r="C49" s="234"/>
      <c r="D49" s="235"/>
      <c r="E49" s="235"/>
      <c r="F49" s="235"/>
      <c r="G49" s="235"/>
      <c r="H49" s="235"/>
      <c r="I49" s="235"/>
    </row>
    <row r="50" spans="1:9" ht="11.25">
      <c r="A50" s="234"/>
      <c r="B50" s="233"/>
      <c r="C50" s="234"/>
      <c r="D50" s="235"/>
      <c r="E50" s="235"/>
      <c r="F50" s="235"/>
      <c r="G50" s="235"/>
      <c r="H50" s="235"/>
      <c r="I50" s="235"/>
    </row>
    <row r="51" spans="1:9" ht="11.25">
      <c r="A51" s="234"/>
      <c r="B51" s="233"/>
      <c r="C51" s="234"/>
      <c r="D51" s="235"/>
      <c r="E51" s="235"/>
      <c r="F51" s="235"/>
      <c r="G51" s="235"/>
      <c r="H51" s="235"/>
      <c r="I51" s="235"/>
    </row>
    <row r="52" spans="1:9" ht="11.25">
      <c r="A52" s="234"/>
      <c r="B52" s="233"/>
      <c r="C52" s="234"/>
      <c r="D52" s="235"/>
      <c r="E52" s="235"/>
      <c r="F52" s="235"/>
      <c r="G52" s="235"/>
      <c r="H52" s="235"/>
      <c r="I52" s="235"/>
    </row>
    <row r="53" spans="1:9" ht="11.25">
      <c r="A53" s="234"/>
      <c r="B53" s="233"/>
      <c r="C53" s="234"/>
      <c r="D53" s="235"/>
      <c r="E53" s="235"/>
      <c r="F53" s="235"/>
      <c r="G53" s="235"/>
      <c r="H53" s="235"/>
      <c r="I53" s="235"/>
    </row>
    <row r="54" spans="1:9" ht="11.25">
      <c r="A54" s="234"/>
      <c r="B54" s="233"/>
      <c r="C54" s="234"/>
      <c r="D54" s="235"/>
      <c r="E54" s="235"/>
      <c r="F54" s="235"/>
      <c r="G54" s="235"/>
      <c r="H54" s="235"/>
      <c r="I54" s="235"/>
    </row>
    <row r="55" spans="1:9" ht="11.25">
      <c r="A55" s="234"/>
      <c r="B55" s="233"/>
      <c r="C55" s="234"/>
      <c r="D55" s="235"/>
      <c r="E55" s="235"/>
      <c r="F55" s="235"/>
      <c r="G55" s="235"/>
      <c r="H55" s="235"/>
      <c r="I55" s="235"/>
    </row>
    <row r="56" spans="1:9" ht="11.25">
      <c r="A56" s="234"/>
      <c r="B56" s="233"/>
      <c r="C56" s="234"/>
      <c r="D56" s="235"/>
      <c r="E56" s="235"/>
      <c r="F56" s="235"/>
      <c r="G56" s="235"/>
      <c r="H56" s="235"/>
      <c r="I56" s="235"/>
    </row>
    <row r="57" spans="1:9" ht="11.25">
      <c r="A57" s="234"/>
      <c r="B57" s="233"/>
      <c r="C57" s="234"/>
      <c r="D57" s="235"/>
      <c r="E57" s="235"/>
      <c r="F57" s="235"/>
      <c r="G57" s="235"/>
      <c r="H57" s="235"/>
      <c r="I57" s="235"/>
    </row>
    <row r="58" spans="1:9" ht="11.25">
      <c r="A58" s="234"/>
      <c r="B58" s="233"/>
      <c r="C58" s="234"/>
      <c r="D58" s="235"/>
      <c r="E58" s="235"/>
      <c r="F58" s="235"/>
      <c r="G58" s="235"/>
      <c r="H58" s="235"/>
      <c r="I58" s="235"/>
    </row>
    <row r="59" spans="1:9" ht="11.25">
      <c r="A59" s="234"/>
      <c r="B59" s="233"/>
      <c r="C59" s="234"/>
      <c r="D59" s="235"/>
      <c r="E59" s="235"/>
      <c r="F59" s="235"/>
      <c r="G59" s="235"/>
      <c r="H59" s="235"/>
      <c r="I59" s="235"/>
    </row>
    <row r="60" spans="1:9" ht="11.25">
      <c r="A60" s="234"/>
      <c r="B60" s="233"/>
      <c r="C60" s="234"/>
      <c r="D60" s="235"/>
      <c r="E60" s="235"/>
      <c r="F60" s="235"/>
      <c r="G60" s="235"/>
      <c r="H60" s="235"/>
      <c r="I60" s="235"/>
    </row>
    <row r="61" spans="1:9" ht="11.25">
      <c r="A61" s="234"/>
      <c r="B61" s="233"/>
      <c r="C61" s="234"/>
      <c r="D61" s="235"/>
      <c r="E61" s="235"/>
      <c r="F61" s="235"/>
      <c r="G61" s="235"/>
      <c r="H61" s="235"/>
      <c r="I61" s="235"/>
    </row>
    <row r="62" spans="1:9" ht="11.25">
      <c r="A62" s="234"/>
      <c r="B62" s="233"/>
      <c r="C62" s="234"/>
      <c r="D62" s="235"/>
      <c r="E62" s="235"/>
      <c r="F62" s="235"/>
      <c r="G62" s="235"/>
      <c r="H62" s="235"/>
      <c r="I62" s="235"/>
    </row>
    <row r="63" spans="1:9" ht="11.25">
      <c r="A63" s="234"/>
      <c r="B63" s="233"/>
      <c r="C63" s="234"/>
      <c r="D63" s="235"/>
      <c r="E63" s="235"/>
      <c r="F63" s="235"/>
      <c r="G63" s="235"/>
      <c r="H63" s="235"/>
      <c r="I63" s="235"/>
    </row>
    <row r="64" spans="1:9" ht="11.25">
      <c r="A64" s="234"/>
      <c r="B64" s="233"/>
      <c r="C64" s="234"/>
      <c r="D64" s="235"/>
      <c r="E64" s="235"/>
      <c r="F64" s="235"/>
      <c r="G64" s="235"/>
      <c r="H64" s="235"/>
      <c r="I64" s="235"/>
    </row>
    <row r="65" spans="1:9" ht="11.25">
      <c r="A65" s="234"/>
      <c r="B65" s="233"/>
      <c r="C65" s="234"/>
      <c r="D65" s="235"/>
      <c r="E65" s="235"/>
      <c r="F65" s="235"/>
      <c r="G65" s="235"/>
      <c r="H65" s="235"/>
      <c r="I65" s="235"/>
    </row>
    <row r="66" spans="1:9" ht="11.25">
      <c r="A66" s="234"/>
      <c r="B66" s="233"/>
      <c r="C66" s="234"/>
      <c r="D66" s="235"/>
      <c r="E66" s="235"/>
      <c r="F66" s="235"/>
      <c r="G66" s="235"/>
      <c r="H66" s="235"/>
      <c r="I66" s="235"/>
    </row>
    <row r="67" spans="1:9" ht="11.25">
      <c r="A67" s="234"/>
      <c r="B67" s="233"/>
      <c r="C67" s="234"/>
      <c r="D67" s="235"/>
      <c r="E67" s="235"/>
      <c r="F67" s="235"/>
      <c r="G67" s="235"/>
      <c r="H67" s="235"/>
      <c r="I67" s="235"/>
    </row>
    <row r="68" spans="1:9" ht="11.25">
      <c r="A68" s="234"/>
      <c r="B68" s="233"/>
      <c r="C68" s="234"/>
      <c r="D68" s="235"/>
      <c r="E68" s="235"/>
      <c r="F68" s="235"/>
      <c r="G68" s="235"/>
      <c r="H68" s="235"/>
      <c r="I68" s="235"/>
    </row>
    <row r="69" spans="1:9" ht="11.25">
      <c r="A69" s="234"/>
      <c r="B69" s="233"/>
      <c r="C69" s="234"/>
      <c r="D69" s="235"/>
      <c r="E69" s="235"/>
      <c r="F69" s="235"/>
      <c r="G69" s="235"/>
      <c r="H69" s="235"/>
      <c r="I69" s="235"/>
    </row>
  </sheetData>
  <sheetProtection/>
  <mergeCells count="4">
    <mergeCell ref="C20:I21"/>
    <mergeCell ref="C4:I5"/>
    <mergeCell ref="C6:I7"/>
    <mergeCell ref="C8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8515625" style="48" bestFit="1" customWidth="1"/>
    <col min="2" max="2" width="9.8515625" style="48" customWidth="1"/>
    <col min="3" max="3" width="47.140625" style="48" customWidth="1"/>
    <col min="4" max="4" width="9.140625" style="48" customWidth="1"/>
    <col min="5" max="5" width="9.00390625" style="48" customWidth="1"/>
    <col min="6" max="6" width="6.28125" style="646" bestFit="1" customWidth="1"/>
    <col min="7" max="16384" width="9.140625" style="48" customWidth="1"/>
  </cols>
  <sheetData>
    <row r="1" spans="1:3" ht="12.75">
      <c r="A1" s="29" t="s">
        <v>395</v>
      </c>
      <c r="B1" s="123"/>
      <c r="C1" s="121"/>
    </row>
    <row r="2" spans="1:5" ht="12.75">
      <c r="A2" s="138"/>
      <c r="B2" s="139"/>
      <c r="C2" s="121"/>
      <c r="E2" s="44" t="s">
        <v>947</v>
      </c>
    </row>
    <row r="3" spans="1:6" s="140" customFormat="1" ht="25.5">
      <c r="A3" s="272" t="s">
        <v>406</v>
      </c>
      <c r="B3" s="171" t="s">
        <v>407</v>
      </c>
      <c r="C3" s="335" t="s">
        <v>51</v>
      </c>
      <c r="D3" s="272" t="s">
        <v>977</v>
      </c>
      <c r="E3" s="461" t="s">
        <v>978</v>
      </c>
      <c r="F3" s="647" t="s">
        <v>1440</v>
      </c>
    </row>
    <row r="4" spans="1:6" s="140" customFormat="1" ht="12.75">
      <c r="A4" s="342"/>
      <c r="B4" s="320"/>
      <c r="C4" s="317" t="s">
        <v>541</v>
      </c>
      <c r="D4" s="342"/>
      <c r="E4" s="344"/>
      <c r="F4" s="653"/>
    </row>
    <row r="5" spans="1:6" ht="25.5">
      <c r="A5" s="436">
        <v>1000033</v>
      </c>
      <c r="B5" s="437"/>
      <c r="C5" s="438" t="s">
        <v>408</v>
      </c>
      <c r="D5" s="666">
        <f>SUM(D6:D7)</f>
        <v>1047</v>
      </c>
      <c r="E5" s="666">
        <f>SUM(E6:E7)</f>
        <v>1050</v>
      </c>
      <c r="F5" s="647">
        <f aca="true" t="shared" si="0" ref="F5:F27">E5/D5*100</f>
        <v>100.2865329512894</v>
      </c>
    </row>
    <row r="6" spans="1:6" ht="12.75">
      <c r="A6" s="358">
        <v>1000033</v>
      </c>
      <c r="B6" s="206" t="s">
        <v>332</v>
      </c>
      <c r="C6" s="207" t="s">
        <v>387</v>
      </c>
      <c r="D6" s="205">
        <v>225</v>
      </c>
      <c r="E6" s="205">
        <v>210</v>
      </c>
      <c r="F6" s="647">
        <f t="shared" si="0"/>
        <v>93.33333333333333</v>
      </c>
    </row>
    <row r="7" spans="1:6" ht="12.75">
      <c r="A7" s="473">
        <v>1000033</v>
      </c>
      <c r="B7" s="474">
        <v>21</v>
      </c>
      <c r="C7" s="536" t="s">
        <v>388</v>
      </c>
      <c r="D7" s="475">
        <v>822</v>
      </c>
      <c r="E7" s="475">
        <v>840</v>
      </c>
      <c r="F7" s="647">
        <f t="shared" si="0"/>
        <v>102.18978102189782</v>
      </c>
    </row>
    <row r="8" spans="1:6" ht="12.75">
      <c r="A8" s="523">
        <v>1200055</v>
      </c>
      <c r="B8" s="524"/>
      <c r="C8" s="505" t="s">
        <v>982</v>
      </c>
      <c r="D8" s="525">
        <v>0</v>
      </c>
      <c r="E8" s="525">
        <v>3</v>
      </c>
      <c r="F8" s="647"/>
    </row>
    <row r="9" spans="1:6" ht="12.75">
      <c r="A9" s="433">
        <v>1000041</v>
      </c>
      <c r="B9" s="434"/>
      <c r="C9" s="435" t="s">
        <v>389</v>
      </c>
      <c r="D9" s="666">
        <f>SUM(D10:D18)</f>
        <v>3784</v>
      </c>
      <c r="E9" s="666">
        <f>SUM(E10:E18)</f>
        <v>3110</v>
      </c>
      <c r="F9" s="647">
        <f t="shared" si="0"/>
        <v>82.18816067653277</v>
      </c>
    </row>
    <row r="10" spans="1:6" ht="12.75">
      <c r="A10" s="274">
        <v>1000041</v>
      </c>
      <c r="B10" s="209">
        <v>22</v>
      </c>
      <c r="C10" s="210" t="s">
        <v>135</v>
      </c>
      <c r="D10" s="205">
        <v>130</v>
      </c>
      <c r="E10" s="205">
        <v>120</v>
      </c>
      <c r="F10" s="647">
        <f t="shared" si="0"/>
        <v>92.3076923076923</v>
      </c>
    </row>
    <row r="11" spans="1:6" ht="12.75">
      <c r="A11" s="274">
        <v>1000041</v>
      </c>
      <c r="B11" s="209">
        <v>23</v>
      </c>
      <c r="C11" s="210" t="s">
        <v>163</v>
      </c>
      <c r="D11" s="205">
        <v>7</v>
      </c>
      <c r="E11" s="205">
        <v>30</v>
      </c>
      <c r="F11" s="647">
        <f t="shared" si="0"/>
        <v>428.57142857142856</v>
      </c>
    </row>
    <row r="12" spans="1:6" ht="12.75">
      <c r="A12" s="274">
        <v>1000041</v>
      </c>
      <c r="B12" s="209">
        <v>25</v>
      </c>
      <c r="C12" s="210" t="s">
        <v>296</v>
      </c>
      <c r="D12" s="205">
        <v>143</v>
      </c>
      <c r="E12" s="205">
        <v>140</v>
      </c>
      <c r="F12" s="647">
        <f t="shared" si="0"/>
        <v>97.9020979020979</v>
      </c>
    </row>
    <row r="13" spans="1:6" ht="12.75">
      <c r="A13" s="274">
        <v>1000041</v>
      </c>
      <c r="B13" s="209">
        <v>26</v>
      </c>
      <c r="C13" s="210" t="s">
        <v>297</v>
      </c>
      <c r="D13" s="205">
        <v>116</v>
      </c>
      <c r="E13" s="205">
        <v>120</v>
      </c>
      <c r="F13" s="647">
        <f t="shared" si="0"/>
        <v>103.44827586206897</v>
      </c>
    </row>
    <row r="14" spans="1:6" ht="12.75">
      <c r="A14" s="274">
        <v>1000041</v>
      </c>
      <c r="B14" s="211" t="s">
        <v>332</v>
      </c>
      <c r="C14" s="210" t="s">
        <v>390</v>
      </c>
      <c r="D14" s="205">
        <v>138</v>
      </c>
      <c r="E14" s="205">
        <v>140</v>
      </c>
      <c r="F14" s="647">
        <f t="shared" si="0"/>
        <v>101.44927536231884</v>
      </c>
    </row>
    <row r="15" spans="1:6" ht="12.75">
      <c r="A15" s="274">
        <v>1000041</v>
      </c>
      <c r="B15" s="212" t="s">
        <v>332</v>
      </c>
      <c r="C15" s="210" t="s">
        <v>136</v>
      </c>
      <c r="D15" s="205">
        <v>174</v>
      </c>
      <c r="E15" s="205">
        <v>140</v>
      </c>
      <c r="F15" s="647">
        <f t="shared" si="0"/>
        <v>80.45977011494253</v>
      </c>
    </row>
    <row r="16" spans="1:6" ht="12.75">
      <c r="A16" s="274">
        <v>1000041</v>
      </c>
      <c r="B16" s="212" t="s">
        <v>332</v>
      </c>
      <c r="C16" s="210" t="s">
        <v>850</v>
      </c>
      <c r="D16" s="205">
        <v>906</v>
      </c>
      <c r="E16" s="205">
        <v>800</v>
      </c>
      <c r="F16" s="647">
        <f t="shared" si="0"/>
        <v>88.30022075055187</v>
      </c>
    </row>
    <row r="17" spans="1:6" ht="12.75">
      <c r="A17" s="274">
        <v>1000041</v>
      </c>
      <c r="B17" s="171">
        <v>24</v>
      </c>
      <c r="C17" s="208" t="s">
        <v>851</v>
      </c>
      <c r="D17" s="205">
        <v>2141</v>
      </c>
      <c r="E17" s="205">
        <v>1600</v>
      </c>
      <c r="F17" s="647">
        <f t="shared" si="0"/>
        <v>74.73143390938813</v>
      </c>
    </row>
    <row r="18" spans="1:6" ht="12.75">
      <c r="A18" s="274">
        <v>1000041</v>
      </c>
      <c r="B18" s="171" t="s">
        <v>330</v>
      </c>
      <c r="C18" s="208" t="s">
        <v>409</v>
      </c>
      <c r="D18" s="205">
        <v>29</v>
      </c>
      <c r="E18" s="205">
        <v>20</v>
      </c>
      <c r="F18" s="647">
        <f t="shared" si="0"/>
        <v>68.96551724137932</v>
      </c>
    </row>
    <row r="19" spans="1:6" ht="12.75">
      <c r="A19" s="319"/>
      <c r="B19" s="320"/>
      <c r="C19" s="317" t="s">
        <v>544</v>
      </c>
      <c r="D19" s="361">
        <f>D20+D22</f>
        <v>1916</v>
      </c>
      <c r="E19" s="361">
        <f>E20+E22</f>
        <v>1780</v>
      </c>
      <c r="F19" s="647">
        <f t="shared" si="0"/>
        <v>92.90187891440502</v>
      </c>
    </row>
    <row r="20" spans="1:6" ht="12.75">
      <c r="A20" s="193">
        <v>1000215</v>
      </c>
      <c r="B20" s="359"/>
      <c r="C20" s="360" t="s">
        <v>391</v>
      </c>
      <c r="D20" s="205">
        <v>1007</v>
      </c>
      <c r="E20" s="205">
        <v>930</v>
      </c>
      <c r="F20" s="647">
        <f t="shared" si="0"/>
        <v>92.35352532274081</v>
      </c>
    </row>
    <row r="21" spans="1:6" ht="25.5">
      <c r="A21" s="276" t="s">
        <v>957</v>
      </c>
      <c r="B21" s="33"/>
      <c r="C21" s="214" t="s">
        <v>880</v>
      </c>
      <c r="D21" s="205"/>
      <c r="E21" s="205"/>
      <c r="F21" s="647"/>
    </row>
    <row r="22" spans="1:6" ht="12.75">
      <c r="A22" s="439">
        <v>1000207</v>
      </c>
      <c r="B22" s="440"/>
      <c r="C22" s="441" t="s">
        <v>392</v>
      </c>
      <c r="D22" s="666">
        <f>SUM(D23:D27)</f>
        <v>909</v>
      </c>
      <c r="E22" s="666">
        <f>SUM(E23:E27)</f>
        <v>850</v>
      </c>
      <c r="F22" s="647">
        <f t="shared" si="0"/>
        <v>93.50935093509351</v>
      </c>
    </row>
    <row r="23" spans="1:6" ht="12.75">
      <c r="A23" s="130">
        <v>1000207</v>
      </c>
      <c r="B23" s="403" t="s">
        <v>512</v>
      </c>
      <c r="C23" s="464" t="s">
        <v>509</v>
      </c>
      <c r="D23" s="472"/>
      <c r="E23" s="472"/>
      <c r="F23" s="647"/>
    </row>
    <row r="24" spans="1:6" ht="12.75">
      <c r="A24" s="130">
        <v>1000207</v>
      </c>
      <c r="B24" s="403" t="s">
        <v>512</v>
      </c>
      <c r="C24" s="464" t="s">
        <v>510</v>
      </c>
      <c r="D24" s="472"/>
      <c r="E24" s="472"/>
      <c r="F24" s="647"/>
    </row>
    <row r="25" spans="1:6" ht="12.75">
      <c r="A25" s="130">
        <v>1000207</v>
      </c>
      <c r="B25" s="403" t="s">
        <v>512</v>
      </c>
      <c r="C25" s="464" t="s">
        <v>511</v>
      </c>
      <c r="D25" s="472"/>
      <c r="E25" s="472"/>
      <c r="F25" s="647"/>
    </row>
    <row r="26" spans="1:6" ht="12.75">
      <c r="A26" s="193">
        <v>1000207</v>
      </c>
      <c r="B26" s="213" t="s">
        <v>332</v>
      </c>
      <c r="C26" s="196" t="s">
        <v>393</v>
      </c>
      <c r="D26" s="205">
        <v>382</v>
      </c>
      <c r="E26" s="205">
        <v>350</v>
      </c>
      <c r="F26" s="647">
        <f t="shared" si="0"/>
        <v>91.62303664921467</v>
      </c>
    </row>
    <row r="27" spans="1:6" ht="12.75">
      <c r="A27" s="193">
        <v>1000207</v>
      </c>
      <c r="B27" s="359" t="s">
        <v>328</v>
      </c>
      <c r="C27" s="196" t="s">
        <v>394</v>
      </c>
      <c r="D27" s="205">
        <v>527</v>
      </c>
      <c r="E27" s="205">
        <v>500</v>
      </c>
      <c r="F27" s="647">
        <f t="shared" si="0"/>
        <v>94.87666034155598</v>
      </c>
    </row>
    <row r="28" spans="1:5" ht="12.75">
      <c r="A28" s="11"/>
      <c r="B28" s="39"/>
      <c r="C28" s="12"/>
      <c r="D28" s="141"/>
      <c r="E28" s="141"/>
    </row>
    <row r="29" spans="1:5" ht="12.75">
      <c r="A29" s="561" t="s">
        <v>659</v>
      </c>
      <c r="B29"/>
      <c r="C29" s="562" t="s">
        <v>660</v>
      </c>
      <c r="D29" s="48">
        <v>1282</v>
      </c>
      <c r="E29" s="48" t="s">
        <v>1092</v>
      </c>
    </row>
    <row r="31" spans="1:2" ht="12.75">
      <c r="A31" s="48" t="s">
        <v>1093</v>
      </c>
      <c r="B31" s="48" t="s">
        <v>1097</v>
      </c>
    </row>
  </sheetData>
  <sheetProtection/>
  <printOptions/>
  <pageMargins left="0.67" right="0.24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21">
      <selection activeCell="E38" sqref="E38"/>
    </sheetView>
  </sheetViews>
  <sheetFormatPr defaultColWidth="9.140625" defaultRowHeight="12.75"/>
  <cols>
    <col min="1" max="1" width="9.140625" style="186" customWidth="1"/>
    <col min="2" max="2" width="66.57421875" style="190" customWidth="1"/>
    <col min="3" max="4" width="9.140625" style="190" customWidth="1"/>
    <col min="5" max="5" width="6.28125" style="3" bestFit="1" customWidth="1"/>
    <col min="6" max="16384" width="9.140625" style="3" customWidth="1"/>
  </cols>
  <sheetData>
    <row r="1" spans="1:2" ht="15.75" customHeight="1">
      <c r="A1" s="185" t="s">
        <v>286</v>
      </c>
      <c r="B1" s="189"/>
    </row>
    <row r="2" ht="15.75" customHeight="1">
      <c r="D2" s="191" t="s">
        <v>948</v>
      </c>
    </row>
    <row r="3" spans="1:5" ht="33" customHeight="1">
      <c r="A3" s="274" t="s">
        <v>406</v>
      </c>
      <c r="B3" s="274" t="s">
        <v>51</v>
      </c>
      <c r="C3" s="271" t="s">
        <v>977</v>
      </c>
      <c r="D3" s="455" t="s">
        <v>978</v>
      </c>
      <c r="E3" s="53" t="s">
        <v>1440</v>
      </c>
    </row>
    <row r="4" spans="1:5" ht="12.75" customHeight="1">
      <c r="A4" s="442"/>
      <c r="B4" s="443" t="s">
        <v>600</v>
      </c>
      <c r="C4" s="442"/>
      <c r="D4" s="444"/>
      <c r="E4" s="21"/>
    </row>
    <row r="5" spans="1:5" ht="12.75" customHeight="1">
      <c r="A5" s="362" t="s">
        <v>572</v>
      </c>
      <c r="B5" s="192" t="s">
        <v>573</v>
      </c>
      <c r="C5" s="274"/>
      <c r="D5" s="193"/>
      <c r="E5" s="21"/>
    </row>
    <row r="6" spans="1:5" ht="12.75" customHeight="1">
      <c r="A6" s="362" t="s">
        <v>574</v>
      </c>
      <c r="B6" s="192" t="s">
        <v>575</v>
      </c>
      <c r="C6" s="274"/>
      <c r="D6" s="193"/>
      <c r="E6" s="21"/>
    </row>
    <row r="7" spans="1:5" ht="12.75" customHeight="1">
      <c r="A7" s="362" t="s">
        <v>576</v>
      </c>
      <c r="B7" s="192" t="s">
        <v>577</v>
      </c>
      <c r="C7" s="274"/>
      <c r="D7" s="193"/>
      <c r="E7" s="21"/>
    </row>
    <row r="8" spans="1:5" ht="12.75" customHeight="1">
      <c r="A8" s="445"/>
      <c r="B8" s="446" t="s">
        <v>578</v>
      </c>
      <c r="C8" s="444">
        <f>SUM(C9:C18)</f>
        <v>27692</v>
      </c>
      <c r="D8" s="444">
        <f>SUM(D9:D18)</f>
        <v>27500</v>
      </c>
      <c r="E8" s="21">
        <f>D8/C8*100</f>
        <v>99.30665896287736</v>
      </c>
    </row>
    <row r="9" spans="1:5" ht="12.75" customHeight="1">
      <c r="A9" s="194" t="s">
        <v>579</v>
      </c>
      <c r="B9" s="195" t="s">
        <v>580</v>
      </c>
      <c r="C9" s="193"/>
      <c r="D9" s="196"/>
      <c r="E9" s="21"/>
    </row>
    <row r="10" spans="1:5" ht="12.75" customHeight="1">
      <c r="A10" s="194" t="s">
        <v>581</v>
      </c>
      <c r="B10" s="195" t="s">
        <v>582</v>
      </c>
      <c r="C10" s="193"/>
      <c r="D10" s="196"/>
      <c r="E10" s="21"/>
    </row>
    <row r="11" spans="1:5" ht="12.75" customHeight="1">
      <c r="A11" s="194" t="s">
        <v>583</v>
      </c>
      <c r="B11" s="195" t="s">
        <v>584</v>
      </c>
      <c r="C11" s="193"/>
      <c r="D11" s="196"/>
      <c r="E11" s="21"/>
    </row>
    <row r="12" spans="1:5" ht="12.75" customHeight="1">
      <c r="A12" s="194" t="s">
        <v>585</v>
      </c>
      <c r="B12" s="195" t="s">
        <v>586</v>
      </c>
      <c r="C12" s="193">
        <v>18120</v>
      </c>
      <c r="D12" s="196">
        <v>18000</v>
      </c>
      <c r="E12" s="21">
        <f>D12/C12*100</f>
        <v>99.33774834437085</v>
      </c>
    </row>
    <row r="13" spans="1:5" ht="12.75" customHeight="1">
      <c r="A13" s="194" t="s">
        <v>587</v>
      </c>
      <c r="B13" s="195" t="s">
        <v>588</v>
      </c>
      <c r="C13" s="193"/>
      <c r="D13" s="196"/>
      <c r="E13" s="21"/>
    </row>
    <row r="14" spans="1:5" ht="12.75" customHeight="1">
      <c r="A14" s="194" t="s">
        <v>589</v>
      </c>
      <c r="B14" s="195" t="s">
        <v>590</v>
      </c>
      <c r="C14" s="193"/>
      <c r="D14" s="196"/>
      <c r="E14" s="21"/>
    </row>
    <row r="15" spans="1:5" ht="12.75" customHeight="1">
      <c r="A15" s="194" t="s">
        <v>591</v>
      </c>
      <c r="B15" s="195" t="s">
        <v>592</v>
      </c>
      <c r="C15" s="193"/>
      <c r="D15" s="196"/>
      <c r="E15" s="21"/>
    </row>
    <row r="16" spans="1:5" ht="12.75" customHeight="1">
      <c r="A16" s="194" t="s">
        <v>593</v>
      </c>
      <c r="B16" s="195" t="s">
        <v>594</v>
      </c>
      <c r="C16" s="193"/>
      <c r="D16" s="196"/>
      <c r="E16" s="21"/>
    </row>
    <row r="17" spans="1:5" ht="12.75" customHeight="1">
      <c r="A17" s="194" t="s">
        <v>595</v>
      </c>
      <c r="B17" s="195" t="s">
        <v>596</v>
      </c>
      <c r="C17" s="193"/>
      <c r="D17" s="196"/>
      <c r="E17" s="21"/>
    </row>
    <row r="18" spans="1:5" ht="12.75" customHeight="1">
      <c r="A18" s="194" t="s">
        <v>597</v>
      </c>
      <c r="B18" s="195" t="s">
        <v>598</v>
      </c>
      <c r="C18" s="193">
        <v>9572</v>
      </c>
      <c r="D18" s="196">
        <v>9500</v>
      </c>
      <c r="E18" s="21">
        <f>D18/C18*100</f>
        <v>99.24780610112829</v>
      </c>
    </row>
    <row r="19" spans="1:5" ht="12.75" customHeight="1">
      <c r="A19" s="448"/>
      <c r="B19" s="449" t="s">
        <v>599</v>
      </c>
      <c r="C19" s="444">
        <f>SUM(C20:C25)</f>
        <v>3623</v>
      </c>
      <c r="D19" s="444">
        <f>SUM(D20:D25)</f>
        <v>3980</v>
      </c>
      <c r="E19" s="21">
        <f>D19/C19*100</f>
        <v>109.85371239304445</v>
      </c>
    </row>
    <row r="20" spans="1:5" ht="12.75" customHeight="1">
      <c r="A20" s="194" t="s">
        <v>601</v>
      </c>
      <c r="B20" s="195" t="s">
        <v>602</v>
      </c>
      <c r="C20" s="193">
        <v>87</v>
      </c>
      <c r="D20" s="196">
        <v>360</v>
      </c>
      <c r="E20" s="21">
        <f>D20/C20*100</f>
        <v>413.7931034482759</v>
      </c>
    </row>
    <row r="21" spans="1:5" ht="12.75" customHeight="1">
      <c r="A21" s="194" t="s">
        <v>603</v>
      </c>
      <c r="B21" s="195" t="s">
        <v>604</v>
      </c>
      <c r="C21" s="193">
        <v>323</v>
      </c>
      <c r="D21" s="196">
        <v>400</v>
      </c>
      <c r="E21" s="21">
        <f>D21/C21*100</f>
        <v>123.8390092879257</v>
      </c>
    </row>
    <row r="22" spans="1:5" ht="12.75" customHeight="1">
      <c r="A22" s="194" t="s">
        <v>605</v>
      </c>
      <c r="B22" s="195" t="s">
        <v>606</v>
      </c>
      <c r="C22" s="193"/>
      <c r="D22" s="196"/>
      <c r="E22" s="21"/>
    </row>
    <row r="23" spans="1:5" ht="12.75" customHeight="1">
      <c r="A23" s="194" t="s">
        <v>607</v>
      </c>
      <c r="B23" s="195" t="s">
        <v>608</v>
      </c>
      <c r="C23" s="193">
        <v>1469</v>
      </c>
      <c r="D23" s="196">
        <v>1500</v>
      </c>
      <c r="E23" s="21">
        <f>D23/C23*100</f>
        <v>102.11027910142954</v>
      </c>
    </row>
    <row r="24" spans="1:5" ht="12.75" customHeight="1">
      <c r="A24" s="194" t="s">
        <v>609</v>
      </c>
      <c r="B24" s="195" t="s">
        <v>610</v>
      </c>
      <c r="C24" s="193">
        <v>1240</v>
      </c>
      <c r="D24" s="196">
        <v>1200</v>
      </c>
      <c r="E24" s="21">
        <f>D24/C24*100</f>
        <v>96.7741935483871</v>
      </c>
    </row>
    <row r="25" spans="1:5" ht="12.75" customHeight="1">
      <c r="A25" s="194" t="s">
        <v>611</v>
      </c>
      <c r="B25" s="195" t="s">
        <v>612</v>
      </c>
      <c r="C25" s="193">
        <v>504</v>
      </c>
      <c r="D25" s="196">
        <v>520</v>
      </c>
      <c r="E25" s="21">
        <f>D25/C25*100</f>
        <v>103.17460317460319</v>
      </c>
    </row>
    <row r="26" spans="1:5" ht="12.75" customHeight="1">
      <c r="A26" s="450"/>
      <c r="B26" s="446" t="s">
        <v>661</v>
      </c>
      <c r="C26" s="444">
        <f>SUM(C27:C53)</f>
        <v>3486</v>
      </c>
      <c r="D26" s="444">
        <f>SUM(D27:D53)</f>
        <v>3510</v>
      </c>
      <c r="E26" s="21">
        <f>D26/C26*100</f>
        <v>100.68846815834766</v>
      </c>
    </row>
    <row r="27" spans="1:5" ht="12.75" customHeight="1">
      <c r="A27" s="194" t="s">
        <v>662</v>
      </c>
      <c r="B27" s="195" t="s">
        <v>663</v>
      </c>
      <c r="C27" s="193"/>
      <c r="D27" s="196"/>
      <c r="E27" s="21"/>
    </row>
    <row r="28" spans="1:5" ht="12.75" customHeight="1">
      <c r="A28" s="194" t="s">
        <v>664</v>
      </c>
      <c r="B28" s="195" t="s">
        <v>665</v>
      </c>
      <c r="C28" s="193"/>
      <c r="D28" s="196"/>
      <c r="E28" s="21"/>
    </row>
    <row r="29" spans="1:5" ht="12.75" customHeight="1">
      <c r="A29" s="194" t="s">
        <v>666</v>
      </c>
      <c r="B29" s="195" t="s">
        <v>667</v>
      </c>
      <c r="C29" s="193"/>
      <c r="D29" s="196"/>
      <c r="E29" s="21"/>
    </row>
    <row r="30" spans="1:5" ht="12.75" customHeight="1">
      <c r="A30" s="194" t="s">
        <v>668</v>
      </c>
      <c r="B30" s="195" t="s">
        <v>669</v>
      </c>
      <c r="C30" s="193"/>
      <c r="D30" s="196"/>
      <c r="E30" s="21"/>
    </row>
    <row r="31" spans="1:5" ht="12.75" customHeight="1">
      <c r="A31" s="194" t="s">
        <v>670</v>
      </c>
      <c r="B31" s="195" t="s">
        <v>671</v>
      </c>
      <c r="C31" s="193"/>
      <c r="D31" s="196"/>
      <c r="E31" s="21"/>
    </row>
    <row r="32" spans="1:5" ht="12.75" customHeight="1">
      <c r="A32" s="194" t="s">
        <v>672</v>
      </c>
      <c r="B32" s="195" t="s">
        <v>673</v>
      </c>
      <c r="C32" s="193"/>
      <c r="D32" s="196"/>
      <c r="E32" s="21"/>
    </row>
    <row r="33" spans="1:5" ht="12.75" customHeight="1">
      <c r="A33" s="194" t="s">
        <v>674</v>
      </c>
      <c r="B33" s="195" t="s">
        <v>675</v>
      </c>
      <c r="C33" s="193"/>
      <c r="D33" s="196"/>
      <c r="E33" s="21"/>
    </row>
    <row r="34" spans="1:5" ht="12.75" customHeight="1">
      <c r="A34" s="194" t="s">
        <v>676</v>
      </c>
      <c r="B34" s="195" t="s">
        <v>677</v>
      </c>
      <c r="C34" s="193"/>
      <c r="D34" s="196"/>
      <c r="E34" s="21"/>
    </row>
    <row r="35" spans="1:5" ht="12.75" customHeight="1">
      <c r="A35" s="194" t="s">
        <v>678</v>
      </c>
      <c r="B35" s="195" t="s">
        <v>679</v>
      </c>
      <c r="C35" s="193">
        <v>100</v>
      </c>
      <c r="D35" s="196">
        <v>110</v>
      </c>
      <c r="E35" s="21">
        <f>D35/C35*100</f>
        <v>110.00000000000001</v>
      </c>
    </row>
    <row r="36" spans="1:5" ht="12.75" customHeight="1">
      <c r="A36" s="194" t="s">
        <v>659</v>
      </c>
      <c r="B36" s="195" t="s">
        <v>660</v>
      </c>
      <c r="C36" s="193">
        <v>1333</v>
      </c>
      <c r="D36" s="196">
        <v>1300</v>
      </c>
      <c r="E36" s="21">
        <f>D36/C36*100</f>
        <v>97.52438109527381</v>
      </c>
    </row>
    <row r="37" spans="1:5" ht="12.75" customHeight="1">
      <c r="A37" s="194" t="s">
        <v>680</v>
      </c>
      <c r="B37" s="195" t="s">
        <v>681</v>
      </c>
      <c r="C37" s="193"/>
      <c r="D37" s="196"/>
      <c r="E37" s="21"/>
    </row>
    <row r="38" spans="1:5" ht="12.75" customHeight="1">
      <c r="A38" s="194" t="s">
        <v>682</v>
      </c>
      <c r="B38" s="195" t="s">
        <v>683</v>
      </c>
      <c r="C38" s="193">
        <v>2053</v>
      </c>
      <c r="D38" s="196">
        <v>2100</v>
      </c>
      <c r="E38" s="21">
        <f>D38/C38*100</f>
        <v>102.28933268387725</v>
      </c>
    </row>
    <row r="39" spans="1:5" ht="12.75" customHeight="1">
      <c r="A39" s="194" t="s">
        <v>684</v>
      </c>
      <c r="B39" s="195" t="s">
        <v>685</v>
      </c>
      <c r="C39" s="196"/>
      <c r="D39" s="196"/>
      <c r="E39" s="21"/>
    </row>
    <row r="40" spans="1:5" ht="12.75" customHeight="1">
      <c r="A40" s="194" t="s">
        <v>686</v>
      </c>
      <c r="B40" s="195" t="s">
        <v>687</v>
      </c>
      <c r="C40" s="196"/>
      <c r="D40" s="196"/>
      <c r="E40" s="21"/>
    </row>
    <row r="41" spans="1:5" ht="12.75" customHeight="1">
      <c r="A41" s="194" t="s">
        <v>688</v>
      </c>
      <c r="B41" s="195" t="s">
        <v>689</v>
      </c>
      <c r="C41" s="196"/>
      <c r="D41" s="196"/>
      <c r="E41" s="21"/>
    </row>
    <row r="42" spans="1:5" ht="12.75" customHeight="1">
      <c r="A42" s="194" t="s">
        <v>690</v>
      </c>
      <c r="B42" s="195" t="s">
        <v>691</v>
      </c>
      <c r="C42" s="196"/>
      <c r="D42" s="196"/>
      <c r="E42" s="21"/>
    </row>
    <row r="43" spans="1:5" ht="12.75" customHeight="1">
      <c r="A43" s="194" t="s">
        <v>692</v>
      </c>
      <c r="B43" s="195" t="s">
        <v>693</v>
      </c>
      <c r="C43" s="196"/>
      <c r="D43" s="196"/>
      <c r="E43" s="21"/>
    </row>
    <row r="44" spans="1:5" ht="12.75" customHeight="1">
      <c r="A44" s="364" t="s">
        <v>694</v>
      </c>
      <c r="B44" s="199" t="s">
        <v>695</v>
      </c>
      <c r="C44" s="196"/>
      <c r="D44" s="196"/>
      <c r="E44" s="21"/>
    </row>
    <row r="45" spans="1:5" ht="12.75" customHeight="1">
      <c r="A45" s="364" t="s">
        <v>696</v>
      </c>
      <c r="B45" s="199" t="s">
        <v>697</v>
      </c>
      <c r="C45" s="196"/>
      <c r="D45" s="196"/>
      <c r="E45" s="21"/>
    </row>
    <row r="46" spans="1:5" ht="12.75" customHeight="1">
      <c r="A46" s="364" t="s">
        <v>698</v>
      </c>
      <c r="B46" s="199" t="s">
        <v>699</v>
      </c>
      <c r="C46" s="196"/>
      <c r="D46" s="196"/>
      <c r="E46" s="21"/>
    </row>
    <row r="47" spans="1:5" ht="12.75" customHeight="1">
      <c r="A47" s="364" t="s">
        <v>700</v>
      </c>
      <c r="B47" s="199" t="s">
        <v>701</v>
      </c>
      <c r="C47" s="196"/>
      <c r="D47" s="196"/>
      <c r="E47" s="21"/>
    </row>
    <row r="48" spans="1:5" ht="12.75" customHeight="1">
      <c r="A48" s="364" t="s">
        <v>702</v>
      </c>
      <c r="B48" s="199" t="s">
        <v>703</v>
      </c>
      <c r="C48" s="196"/>
      <c r="D48" s="196"/>
      <c r="E48" s="21"/>
    </row>
    <row r="49" spans="1:5" ht="12.75" customHeight="1">
      <c r="A49" s="364" t="s">
        <v>704</v>
      </c>
      <c r="B49" s="199" t="s">
        <v>705</v>
      </c>
      <c r="C49" s="196"/>
      <c r="D49" s="196"/>
      <c r="E49" s="21"/>
    </row>
    <row r="50" spans="1:5" ht="12.75" customHeight="1">
      <c r="A50" s="364" t="s">
        <v>706</v>
      </c>
      <c r="B50" s="199" t="s">
        <v>707</v>
      </c>
      <c r="C50" s="196"/>
      <c r="D50" s="196"/>
      <c r="E50" s="21"/>
    </row>
    <row r="51" spans="1:5" ht="12.75" customHeight="1">
      <c r="A51" s="364" t="s">
        <v>708</v>
      </c>
      <c r="B51" s="199" t="s">
        <v>709</v>
      </c>
      <c r="C51" s="196"/>
      <c r="D51" s="196"/>
      <c r="E51" s="21"/>
    </row>
    <row r="52" spans="1:5" ht="12.75" customHeight="1">
      <c r="A52" s="364" t="s">
        <v>710</v>
      </c>
      <c r="B52" s="199" t="s">
        <v>711</v>
      </c>
      <c r="C52" s="196"/>
      <c r="D52" s="196"/>
      <c r="E52" s="21"/>
    </row>
    <row r="53" spans="1:5" ht="12.75" customHeight="1">
      <c r="A53" s="364" t="s">
        <v>712</v>
      </c>
      <c r="B53" s="199" t="s">
        <v>713</v>
      </c>
      <c r="C53" s="196"/>
      <c r="D53" s="196"/>
      <c r="E53" s="21"/>
    </row>
    <row r="54" spans="1:5" ht="12.75" customHeight="1">
      <c r="A54" s="451"/>
      <c r="B54" s="446" t="s">
        <v>714</v>
      </c>
      <c r="C54" s="447">
        <f>SUM(C55:C110)</f>
        <v>111947</v>
      </c>
      <c r="D54" s="447">
        <f>SUM(D55:D110)</f>
        <v>113190</v>
      </c>
      <c r="E54" s="21">
        <f>D54/C54*100</f>
        <v>101.11034686056794</v>
      </c>
    </row>
    <row r="55" spans="1:5" ht="12.75" customHeight="1">
      <c r="A55" s="364" t="s">
        <v>715</v>
      </c>
      <c r="B55" s="199" t="s">
        <v>716</v>
      </c>
      <c r="C55" s="196"/>
      <c r="D55" s="196"/>
      <c r="E55" s="21"/>
    </row>
    <row r="56" spans="1:5" ht="12.75" customHeight="1">
      <c r="A56" s="364" t="s">
        <v>717</v>
      </c>
      <c r="B56" s="199" t="s">
        <v>718</v>
      </c>
      <c r="C56" s="196">
        <v>7449</v>
      </c>
      <c r="D56" s="196">
        <v>7450</v>
      </c>
      <c r="E56" s="21">
        <f>D56/C56*100</f>
        <v>100.01342462075446</v>
      </c>
    </row>
    <row r="57" spans="1:5" ht="12.75" customHeight="1">
      <c r="A57" s="364" t="s">
        <v>719</v>
      </c>
      <c r="B57" s="199" t="s">
        <v>720</v>
      </c>
      <c r="C57" s="196">
        <v>215</v>
      </c>
      <c r="D57" s="196">
        <v>250</v>
      </c>
      <c r="E57" s="21">
        <f>D57/C57*100</f>
        <v>116.27906976744187</v>
      </c>
    </row>
    <row r="58" spans="1:5" ht="12.75" customHeight="1">
      <c r="A58" s="364" t="s">
        <v>721</v>
      </c>
      <c r="B58" s="199" t="s">
        <v>722</v>
      </c>
      <c r="C58" s="196"/>
      <c r="D58" s="196"/>
      <c r="E58" s="21"/>
    </row>
    <row r="59" spans="1:5" ht="12.75" customHeight="1">
      <c r="A59" s="194" t="s">
        <v>723</v>
      </c>
      <c r="B59" s="195" t="s">
        <v>724</v>
      </c>
      <c r="C59" s="196">
        <v>482</v>
      </c>
      <c r="D59" s="196">
        <v>500</v>
      </c>
      <c r="E59" s="21">
        <f>D59/C59*100</f>
        <v>103.73443983402491</v>
      </c>
    </row>
    <row r="60" spans="1:5" ht="12.75" customHeight="1">
      <c r="A60" s="194" t="s">
        <v>725</v>
      </c>
      <c r="B60" s="195" t="s">
        <v>726</v>
      </c>
      <c r="C60" s="196"/>
      <c r="D60" s="196"/>
      <c r="E60" s="21"/>
    </row>
    <row r="61" spans="1:5" ht="12.75" customHeight="1">
      <c r="A61" s="194" t="s">
        <v>727</v>
      </c>
      <c r="B61" s="195" t="s">
        <v>728</v>
      </c>
      <c r="C61" s="196">
        <v>1491</v>
      </c>
      <c r="D61" s="196">
        <v>1490</v>
      </c>
      <c r="E61" s="21">
        <f>D61/C61*100</f>
        <v>99.93293091884641</v>
      </c>
    </row>
    <row r="62" spans="1:5" ht="12.75" customHeight="1">
      <c r="A62" s="194" t="s">
        <v>729</v>
      </c>
      <c r="B62" s="195" t="s">
        <v>730</v>
      </c>
      <c r="C62" s="196"/>
      <c r="D62" s="196"/>
      <c r="E62" s="21"/>
    </row>
    <row r="63" spans="1:5" ht="12.75" customHeight="1">
      <c r="A63" s="194" t="s">
        <v>731</v>
      </c>
      <c r="B63" s="195" t="s">
        <v>732</v>
      </c>
      <c r="C63" s="196">
        <v>7449</v>
      </c>
      <c r="D63" s="196">
        <v>7450</v>
      </c>
      <c r="E63" s="21">
        <f>D63/C63*100</f>
        <v>100.01342462075446</v>
      </c>
    </row>
    <row r="64" spans="1:5" ht="12.75" customHeight="1">
      <c r="A64" s="194" t="s">
        <v>733</v>
      </c>
      <c r="B64" s="195" t="s">
        <v>734</v>
      </c>
      <c r="C64" s="196"/>
      <c r="D64" s="196"/>
      <c r="E64" s="21"/>
    </row>
    <row r="65" spans="1:5" ht="12.75" customHeight="1">
      <c r="A65" s="194" t="s">
        <v>735</v>
      </c>
      <c r="B65" s="195" t="s">
        <v>736</v>
      </c>
      <c r="C65" s="196">
        <v>5181</v>
      </c>
      <c r="D65" s="196">
        <v>5200</v>
      </c>
      <c r="E65" s="21">
        <f>D65/C65*100</f>
        <v>100.36672457054622</v>
      </c>
    </row>
    <row r="66" spans="1:5" ht="12.75" customHeight="1">
      <c r="A66" s="194" t="s">
        <v>737</v>
      </c>
      <c r="B66" s="195" t="s">
        <v>738</v>
      </c>
      <c r="C66" s="196"/>
      <c r="D66" s="196"/>
      <c r="E66" s="21"/>
    </row>
    <row r="67" spans="1:5" ht="12.75" customHeight="1">
      <c r="A67" s="194" t="s">
        <v>739</v>
      </c>
      <c r="B67" s="195" t="s">
        <v>740</v>
      </c>
      <c r="C67" s="196">
        <v>5196</v>
      </c>
      <c r="D67" s="196">
        <v>5200</v>
      </c>
      <c r="E67" s="21">
        <f>D67/C67*100</f>
        <v>100.07698229407237</v>
      </c>
    </row>
    <row r="68" spans="1:5" ht="12.75" customHeight="1">
      <c r="A68" s="194" t="s">
        <v>741</v>
      </c>
      <c r="B68" s="195" t="s">
        <v>742</v>
      </c>
      <c r="C68" s="196">
        <v>2617</v>
      </c>
      <c r="D68" s="196">
        <v>2800</v>
      </c>
      <c r="E68" s="21">
        <f>D68/C68*100</f>
        <v>106.99273977837218</v>
      </c>
    </row>
    <row r="69" spans="1:5" ht="12.75" customHeight="1">
      <c r="A69" s="194" t="s">
        <v>743</v>
      </c>
      <c r="B69" s="195" t="s">
        <v>744</v>
      </c>
      <c r="C69" s="196"/>
      <c r="D69" s="196"/>
      <c r="E69" s="21"/>
    </row>
    <row r="70" spans="1:5" ht="12.75" customHeight="1">
      <c r="A70" s="194" t="s">
        <v>745</v>
      </c>
      <c r="B70" s="195" t="s">
        <v>746</v>
      </c>
      <c r="C70" s="196">
        <v>1162</v>
      </c>
      <c r="D70" s="196">
        <v>1250</v>
      </c>
      <c r="E70" s="21">
        <f>D70/C70*100</f>
        <v>107.57314974182444</v>
      </c>
    </row>
    <row r="71" spans="1:5" ht="12.75" customHeight="1">
      <c r="A71" s="194" t="s">
        <v>747</v>
      </c>
      <c r="B71" s="195" t="s">
        <v>748</v>
      </c>
      <c r="C71" s="196"/>
      <c r="D71" s="196"/>
      <c r="E71" s="21"/>
    </row>
    <row r="72" spans="1:5" ht="12.75" customHeight="1">
      <c r="A72" s="194" t="s">
        <v>749</v>
      </c>
      <c r="B72" s="195" t="s">
        <v>750</v>
      </c>
      <c r="C72" s="196"/>
      <c r="D72" s="196"/>
      <c r="E72" s="21"/>
    </row>
    <row r="73" spans="1:5" ht="12.75" customHeight="1">
      <c r="A73" s="194" t="s">
        <v>751</v>
      </c>
      <c r="B73" s="195" t="s">
        <v>752</v>
      </c>
      <c r="C73" s="196">
        <v>5721</v>
      </c>
      <c r="D73" s="196">
        <v>5650</v>
      </c>
      <c r="E73" s="21">
        <f>D73/C73*100</f>
        <v>98.7589582240867</v>
      </c>
    </row>
    <row r="74" spans="1:5" ht="12.75" customHeight="1">
      <c r="A74" s="194" t="s">
        <v>753</v>
      </c>
      <c r="B74" s="195" t="s">
        <v>754</v>
      </c>
      <c r="C74" s="196"/>
      <c r="D74" s="196"/>
      <c r="E74" s="21"/>
    </row>
    <row r="75" spans="1:5" ht="12.75" customHeight="1">
      <c r="A75" s="194" t="s">
        <v>755</v>
      </c>
      <c r="B75" s="195" t="s">
        <v>756</v>
      </c>
      <c r="C75" s="196">
        <v>14287</v>
      </c>
      <c r="D75" s="196">
        <v>14300</v>
      </c>
      <c r="E75" s="21">
        <f>D75/C75*100</f>
        <v>100.09099181073704</v>
      </c>
    </row>
    <row r="76" spans="1:5" ht="12.75" customHeight="1">
      <c r="A76" s="194" t="s">
        <v>757</v>
      </c>
      <c r="B76" s="195" t="s">
        <v>758</v>
      </c>
      <c r="C76" s="196">
        <v>1615</v>
      </c>
      <c r="D76" s="196">
        <v>1620</v>
      </c>
      <c r="E76" s="21">
        <f>D76/C76*100</f>
        <v>100.30959752321982</v>
      </c>
    </row>
    <row r="77" spans="1:5" ht="12.75" customHeight="1">
      <c r="A77" s="194" t="s">
        <v>759</v>
      </c>
      <c r="B77" s="195" t="s">
        <v>760</v>
      </c>
      <c r="C77" s="196">
        <v>1153</v>
      </c>
      <c r="D77" s="196">
        <v>1250</v>
      </c>
      <c r="E77" s="21">
        <f>D77/C77*100</f>
        <v>108.41283607979184</v>
      </c>
    </row>
    <row r="78" spans="1:5" ht="12.75" customHeight="1">
      <c r="A78" s="194" t="s">
        <v>761</v>
      </c>
      <c r="B78" s="195" t="s">
        <v>762</v>
      </c>
      <c r="C78" s="196"/>
      <c r="D78" s="196"/>
      <c r="E78" s="21"/>
    </row>
    <row r="79" spans="1:5" ht="12.75" customHeight="1">
      <c r="A79" s="194" t="s">
        <v>763</v>
      </c>
      <c r="B79" s="195" t="s">
        <v>764</v>
      </c>
      <c r="C79" s="196"/>
      <c r="D79" s="196"/>
      <c r="E79" s="21"/>
    </row>
    <row r="80" spans="1:5" ht="12.75" customHeight="1">
      <c r="A80" s="194" t="s">
        <v>765</v>
      </c>
      <c r="B80" s="195" t="s">
        <v>766</v>
      </c>
      <c r="C80" s="196">
        <v>7892</v>
      </c>
      <c r="D80" s="196">
        <v>7900</v>
      </c>
      <c r="E80" s="21">
        <f>D80/C80*100</f>
        <v>100.10136847440445</v>
      </c>
    </row>
    <row r="81" spans="1:5" ht="12.75" customHeight="1">
      <c r="A81" s="194" t="s">
        <v>767</v>
      </c>
      <c r="B81" s="195" t="s">
        <v>768</v>
      </c>
      <c r="C81" s="196"/>
      <c r="D81" s="196"/>
      <c r="E81" s="21"/>
    </row>
    <row r="82" spans="1:5" ht="12.75" customHeight="1">
      <c r="A82" s="194" t="s">
        <v>769</v>
      </c>
      <c r="B82" s="195" t="s">
        <v>770</v>
      </c>
      <c r="C82" s="196">
        <v>2742</v>
      </c>
      <c r="D82" s="196">
        <v>3200</v>
      </c>
      <c r="E82" s="21">
        <f>D82/C82*100</f>
        <v>116.70313639679067</v>
      </c>
    </row>
    <row r="83" spans="1:5" ht="12.75" customHeight="1">
      <c r="A83" s="194" t="s">
        <v>771</v>
      </c>
      <c r="B83" s="195" t="s">
        <v>772</v>
      </c>
      <c r="C83" s="196">
        <v>2714</v>
      </c>
      <c r="D83" s="196">
        <v>3200</v>
      </c>
      <c r="E83" s="21">
        <f>D83/C83*100</f>
        <v>117.90714812085483</v>
      </c>
    </row>
    <row r="84" spans="1:5" ht="12.75" customHeight="1">
      <c r="A84" s="194" t="s">
        <v>773</v>
      </c>
      <c r="B84" s="195" t="s">
        <v>774</v>
      </c>
      <c r="C84" s="197"/>
      <c r="D84" s="197"/>
      <c r="E84" s="21"/>
    </row>
    <row r="85" spans="1:5" ht="12.75" customHeight="1">
      <c r="A85" s="194" t="s">
        <v>775</v>
      </c>
      <c r="B85" s="195" t="s">
        <v>776</v>
      </c>
      <c r="C85" s="197"/>
      <c r="D85" s="197"/>
      <c r="E85" s="21"/>
    </row>
    <row r="86" spans="1:5" ht="12.75" customHeight="1">
      <c r="A86" s="194" t="s">
        <v>777</v>
      </c>
      <c r="B86" s="195" t="s">
        <v>778</v>
      </c>
      <c r="C86" s="197"/>
      <c r="D86" s="197"/>
      <c r="E86" s="21"/>
    </row>
    <row r="87" spans="1:5" ht="12.75" customHeight="1">
      <c r="A87" s="194" t="s">
        <v>779</v>
      </c>
      <c r="B87" s="195" t="s">
        <v>780</v>
      </c>
      <c r="C87" s="197"/>
      <c r="D87" s="197"/>
      <c r="E87" s="21"/>
    </row>
    <row r="88" spans="1:5" ht="12.75" customHeight="1">
      <c r="A88" s="194" t="s">
        <v>781</v>
      </c>
      <c r="B88" s="195" t="s">
        <v>782</v>
      </c>
      <c r="C88" s="197">
        <v>1308</v>
      </c>
      <c r="D88" s="197">
        <v>1350</v>
      </c>
      <c r="E88" s="21">
        <f>D88/C88*100</f>
        <v>103.21100917431193</v>
      </c>
    </row>
    <row r="89" spans="1:5" ht="12.75" customHeight="1">
      <c r="A89" s="194" t="s">
        <v>783</v>
      </c>
      <c r="B89" s="195" t="s">
        <v>784</v>
      </c>
      <c r="C89" s="197">
        <v>1172</v>
      </c>
      <c r="D89" s="197">
        <v>1300</v>
      </c>
      <c r="E89" s="21">
        <f>D89/C89*100</f>
        <v>110.92150170648465</v>
      </c>
    </row>
    <row r="90" spans="1:5" ht="12.75" customHeight="1">
      <c r="A90" s="194" t="s">
        <v>785</v>
      </c>
      <c r="B90" s="195" t="s">
        <v>786</v>
      </c>
      <c r="C90" s="197">
        <v>452</v>
      </c>
      <c r="D90" s="197"/>
      <c r="E90" s="21">
        <f>D90/C90*100</f>
        <v>0</v>
      </c>
    </row>
    <row r="91" spans="1:5" ht="12.75" customHeight="1">
      <c r="A91" s="194" t="s">
        <v>787</v>
      </c>
      <c r="B91" s="195" t="s">
        <v>788</v>
      </c>
      <c r="C91" s="197"/>
      <c r="D91" s="197"/>
      <c r="E91" s="21"/>
    </row>
    <row r="92" spans="1:5" ht="25.5">
      <c r="A92" s="194" t="s">
        <v>789</v>
      </c>
      <c r="B92" s="195" t="s">
        <v>790</v>
      </c>
      <c r="C92" s="197"/>
      <c r="D92" s="197"/>
      <c r="E92" s="21"/>
    </row>
    <row r="93" spans="1:5" ht="12.75" customHeight="1">
      <c r="A93" s="194" t="s">
        <v>791</v>
      </c>
      <c r="B93" s="195" t="s">
        <v>792</v>
      </c>
      <c r="C93" s="197"/>
      <c r="D93" s="197"/>
      <c r="E93" s="21"/>
    </row>
    <row r="94" spans="1:5" ht="12.75" customHeight="1">
      <c r="A94" s="194" t="s">
        <v>793</v>
      </c>
      <c r="B94" s="195" t="s">
        <v>794</v>
      </c>
      <c r="C94" s="197">
        <v>191</v>
      </c>
      <c r="D94" s="197">
        <v>260</v>
      </c>
      <c r="E94" s="21">
        <f>D94/C94*100</f>
        <v>136.12565445026178</v>
      </c>
    </row>
    <row r="95" spans="1:5" ht="12.75" customHeight="1">
      <c r="A95" s="194" t="s">
        <v>795</v>
      </c>
      <c r="B95" s="195" t="s">
        <v>796</v>
      </c>
      <c r="C95" s="197"/>
      <c r="D95" s="197"/>
      <c r="E95" s="21"/>
    </row>
    <row r="96" spans="1:5" ht="12.75" customHeight="1">
      <c r="A96" s="194" t="s">
        <v>797</v>
      </c>
      <c r="B96" s="195" t="s">
        <v>798</v>
      </c>
      <c r="C96" s="197">
        <v>10599</v>
      </c>
      <c r="D96" s="197">
        <v>10600</v>
      </c>
      <c r="E96" s="21">
        <f>D96/C96*100</f>
        <v>100.00943485234457</v>
      </c>
    </row>
    <row r="97" spans="1:5" ht="12.75" customHeight="1">
      <c r="A97" s="194" t="s">
        <v>799</v>
      </c>
      <c r="B97" s="195" t="s">
        <v>800</v>
      </c>
      <c r="C97" s="197">
        <v>710</v>
      </c>
      <c r="D97" s="197">
        <v>720</v>
      </c>
      <c r="E97" s="21">
        <f>D97/C97*100</f>
        <v>101.40845070422534</v>
      </c>
    </row>
    <row r="98" spans="1:5" ht="12.75" customHeight="1">
      <c r="A98" s="194" t="s">
        <v>801</v>
      </c>
      <c r="B98" s="195" t="s">
        <v>802</v>
      </c>
      <c r="C98" s="197"/>
      <c r="D98" s="197"/>
      <c r="E98" s="21"/>
    </row>
    <row r="99" spans="1:5" ht="12.75" customHeight="1">
      <c r="A99" s="194" t="s">
        <v>803</v>
      </c>
      <c r="B99" s="195" t="s">
        <v>804</v>
      </c>
      <c r="C99" s="197"/>
      <c r="D99" s="197"/>
      <c r="E99" s="21"/>
    </row>
    <row r="100" spans="1:5" ht="12.75" customHeight="1">
      <c r="A100" s="194" t="s">
        <v>805</v>
      </c>
      <c r="B100" s="195" t="s">
        <v>806</v>
      </c>
      <c r="C100" s="197">
        <v>9465</v>
      </c>
      <c r="D100" s="197">
        <v>9490</v>
      </c>
      <c r="E100" s="21">
        <f>D100/C100*100</f>
        <v>100.26413100898046</v>
      </c>
    </row>
    <row r="101" spans="1:5" ht="12.75" customHeight="1">
      <c r="A101" s="194" t="s">
        <v>807</v>
      </c>
      <c r="B101" s="195" t="s">
        <v>808</v>
      </c>
      <c r="C101" s="197">
        <v>414</v>
      </c>
      <c r="D101" s="197"/>
      <c r="E101" s="21">
        <f>D101/C101*100</f>
        <v>0</v>
      </c>
    </row>
    <row r="102" spans="1:5" ht="12.75" customHeight="1">
      <c r="A102" s="194" t="s">
        <v>809</v>
      </c>
      <c r="B102" s="195" t="s">
        <v>810</v>
      </c>
      <c r="C102" s="197"/>
      <c r="D102" s="197"/>
      <c r="E102" s="21"/>
    </row>
    <row r="103" spans="1:5" ht="12.75" customHeight="1">
      <c r="A103" s="194" t="s">
        <v>811</v>
      </c>
      <c r="B103" s="195" t="s">
        <v>812</v>
      </c>
      <c r="C103" s="197">
        <v>1173</v>
      </c>
      <c r="D103" s="197">
        <v>1550</v>
      </c>
      <c r="E103" s="21">
        <f>D103/C103*100</f>
        <v>132.13981244671783</v>
      </c>
    </row>
    <row r="104" spans="1:5" ht="12.75" customHeight="1">
      <c r="A104" s="194" t="s">
        <v>813</v>
      </c>
      <c r="B104" s="195" t="s">
        <v>814</v>
      </c>
      <c r="C104" s="197">
        <v>236</v>
      </c>
      <c r="D104" s="197">
        <v>250</v>
      </c>
      <c r="E104" s="21">
        <f>D104/C104*100</f>
        <v>105.93220338983052</v>
      </c>
    </row>
    <row r="105" spans="1:5" ht="12.75" customHeight="1">
      <c r="A105" s="194" t="s">
        <v>815</v>
      </c>
      <c r="B105" s="195" t="s">
        <v>816</v>
      </c>
      <c r="C105" s="197">
        <v>183</v>
      </c>
      <c r="D105" s="197">
        <v>200</v>
      </c>
      <c r="E105" s="21">
        <f>D105/C105*100</f>
        <v>109.28961748633881</v>
      </c>
    </row>
    <row r="106" spans="1:5" ht="12.75" customHeight="1">
      <c r="A106" s="194" t="s">
        <v>817</v>
      </c>
      <c r="B106" s="195" t="s">
        <v>818</v>
      </c>
      <c r="C106" s="197"/>
      <c r="D106" s="197"/>
      <c r="E106" s="21"/>
    </row>
    <row r="107" spans="1:5" ht="12.75" customHeight="1">
      <c r="A107" s="194" t="s">
        <v>819</v>
      </c>
      <c r="B107" s="195" t="s">
        <v>820</v>
      </c>
      <c r="C107" s="197">
        <v>7829</v>
      </c>
      <c r="D107" s="197">
        <v>7900</v>
      </c>
      <c r="E107" s="21">
        <f>D107/C107*100</f>
        <v>100.90688465959892</v>
      </c>
    </row>
    <row r="108" spans="1:5" ht="12.75" customHeight="1">
      <c r="A108" s="194" t="s">
        <v>821</v>
      </c>
      <c r="B108" s="195" t="s">
        <v>822</v>
      </c>
      <c r="C108" s="197">
        <v>191</v>
      </c>
      <c r="D108" s="197">
        <v>200</v>
      </c>
      <c r="E108" s="21">
        <f>D108/C108*100</f>
        <v>104.71204188481676</v>
      </c>
    </row>
    <row r="109" spans="1:5" ht="12.75" customHeight="1">
      <c r="A109" s="194" t="s">
        <v>823</v>
      </c>
      <c r="B109" s="195" t="s">
        <v>824</v>
      </c>
      <c r="C109" s="197">
        <v>10658</v>
      </c>
      <c r="D109" s="197">
        <v>10660</v>
      </c>
      <c r="E109" s="21">
        <f>D109/C109*100</f>
        <v>100.01876524676298</v>
      </c>
    </row>
    <row r="110" spans="1:5" ht="12.75" customHeight="1">
      <c r="A110" s="194" t="s">
        <v>825</v>
      </c>
      <c r="B110" s="195" t="s">
        <v>826</v>
      </c>
      <c r="C110" s="197"/>
      <c r="D110" s="197"/>
      <c r="E110" s="21"/>
    </row>
    <row r="111" spans="1:5" ht="12.75" customHeight="1">
      <c r="A111" s="451"/>
      <c r="B111" s="446" t="s">
        <v>827</v>
      </c>
      <c r="C111" s="447">
        <f>SUM(C112:C117)</f>
        <v>0</v>
      </c>
      <c r="D111" s="447">
        <f>SUM(D112:D117)</f>
        <v>0</v>
      </c>
      <c r="E111" s="21"/>
    </row>
    <row r="112" spans="1:5" ht="12.75" customHeight="1">
      <c r="A112" s="194" t="s">
        <v>828</v>
      </c>
      <c r="B112" s="195" t="s">
        <v>829</v>
      </c>
      <c r="C112" s="197"/>
      <c r="D112" s="197"/>
      <c r="E112" s="21"/>
    </row>
    <row r="113" spans="1:5" ht="12.75" customHeight="1">
      <c r="A113" s="194" t="s">
        <v>830</v>
      </c>
      <c r="B113" s="195" t="s">
        <v>831</v>
      </c>
      <c r="C113" s="197"/>
      <c r="D113" s="197"/>
      <c r="E113" s="21"/>
    </row>
    <row r="114" spans="1:5" ht="12.75" customHeight="1">
      <c r="A114" s="194" t="s">
        <v>832</v>
      </c>
      <c r="B114" s="195" t="s">
        <v>833</v>
      </c>
      <c r="C114" s="197"/>
      <c r="D114" s="197"/>
      <c r="E114" s="21"/>
    </row>
    <row r="115" spans="1:5" ht="12.75" customHeight="1">
      <c r="A115" s="194" t="s">
        <v>834</v>
      </c>
      <c r="B115" s="195" t="s">
        <v>835</v>
      </c>
      <c r="C115" s="197"/>
      <c r="D115" s="197"/>
      <c r="E115" s="21"/>
    </row>
    <row r="116" spans="1:5" ht="12.75" customHeight="1">
      <c r="A116" s="194" t="s">
        <v>836</v>
      </c>
      <c r="B116" s="195" t="s">
        <v>837</v>
      </c>
      <c r="C116" s="197"/>
      <c r="D116" s="197"/>
      <c r="E116" s="21"/>
    </row>
    <row r="117" spans="1:5" ht="12.75" customHeight="1">
      <c r="A117" s="194" t="s">
        <v>838</v>
      </c>
      <c r="B117" s="195" t="s">
        <v>843</v>
      </c>
      <c r="C117" s="197"/>
      <c r="D117" s="197"/>
      <c r="E117" s="21"/>
    </row>
    <row r="118" spans="1:5" ht="12.75" customHeight="1">
      <c r="A118" s="450"/>
      <c r="B118" s="446" t="s">
        <v>658</v>
      </c>
      <c r="C118" s="447">
        <f>SUM(C119:C135)</f>
        <v>20345</v>
      </c>
      <c r="D118" s="447">
        <f>SUM(D119:D135)</f>
        <v>20330</v>
      </c>
      <c r="E118" s="21">
        <f>D118/C118*100</f>
        <v>99.92627181125584</v>
      </c>
    </row>
    <row r="119" spans="1:5" ht="12.75" customHeight="1">
      <c r="A119" s="365" t="s">
        <v>624</v>
      </c>
      <c r="B119" s="198" t="s">
        <v>625</v>
      </c>
      <c r="C119" s="196">
        <v>142</v>
      </c>
      <c r="D119" s="196">
        <v>150</v>
      </c>
      <c r="E119" s="21">
        <f>D119/C119*100</f>
        <v>105.63380281690141</v>
      </c>
    </row>
    <row r="120" spans="1:5" ht="12.75" customHeight="1">
      <c r="A120" s="365" t="s">
        <v>626</v>
      </c>
      <c r="B120" s="198" t="s">
        <v>627</v>
      </c>
      <c r="C120" s="196"/>
      <c r="D120" s="196"/>
      <c r="E120" s="21"/>
    </row>
    <row r="121" spans="1:5" ht="24.75" customHeight="1">
      <c r="A121" s="365" t="s">
        <v>628</v>
      </c>
      <c r="B121" s="198" t="s">
        <v>629</v>
      </c>
      <c r="C121" s="196"/>
      <c r="D121" s="196"/>
      <c r="E121" s="21"/>
    </row>
    <row r="122" spans="1:5" ht="12.75" customHeight="1">
      <c r="A122" s="365" t="s">
        <v>630</v>
      </c>
      <c r="B122" s="198" t="s">
        <v>631</v>
      </c>
      <c r="C122" s="196"/>
      <c r="D122" s="196"/>
      <c r="E122" s="21"/>
    </row>
    <row r="123" spans="1:5" ht="12.75" customHeight="1">
      <c r="A123" s="365" t="s">
        <v>632</v>
      </c>
      <c r="B123" s="198" t="s">
        <v>633</v>
      </c>
      <c r="C123" s="196">
        <v>10501</v>
      </c>
      <c r="D123" s="196">
        <v>10500</v>
      </c>
      <c r="E123" s="21">
        <f>D123/C123*100</f>
        <v>99.9904770974193</v>
      </c>
    </row>
    <row r="124" spans="1:5" ht="12.75" customHeight="1">
      <c r="A124" s="365" t="s">
        <v>634</v>
      </c>
      <c r="B124" s="198" t="s">
        <v>635</v>
      </c>
      <c r="C124" s="196"/>
      <c r="D124" s="196"/>
      <c r="E124" s="21"/>
    </row>
    <row r="125" spans="1:5" ht="12.75" customHeight="1">
      <c r="A125" s="365" t="s">
        <v>636</v>
      </c>
      <c r="B125" s="198" t="s">
        <v>637</v>
      </c>
      <c r="C125" s="196"/>
      <c r="D125" s="196"/>
      <c r="E125" s="21"/>
    </row>
    <row r="126" spans="1:5" ht="12.75" customHeight="1">
      <c r="A126" s="365" t="s">
        <v>638</v>
      </c>
      <c r="B126" s="198" t="s">
        <v>639</v>
      </c>
      <c r="C126" s="196"/>
      <c r="D126" s="196"/>
      <c r="E126" s="21"/>
    </row>
    <row r="127" spans="1:5" ht="12.75" customHeight="1">
      <c r="A127" s="365" t="s">
        <v>640</v>
      </c>
      <c r="B127" s="198" t="s">
        <v>641</v>
      </c>
      <c r="C127" s="196"/>
      <c r="D127" s="196"/>
      <c r="E127" s="21"/>
    </row>
    <row r="128" spans="1:5" ht="12.75" customHeight="1">
      <c r="A128" s="365" t="s">
        <v>642</v>
      </c>
      <c r="B128" s="198" t="s">
        <v>643</v>
      </c>
      <c r="C128" s="196"/>
      <c r="D128" s="196"/>
      <c r="E128" s="21"/>
    </row>
    <row r="129" spans="1:5" ht="12.75" customHeight="1">
      <c r="A129" s="365" t="s">
        <v>644</v>
      </c>
      <c r="B129" s="198" t="s">
        <v>645</v>
      </c>
      <c r="C129" s="196"/>
      <c r="D129" s="196"/>
      <c r="E129" s="21"/>
    </row>
    <row r="130" spans="1:5" ht="12.75" customHeight="1">
      <c r="A130" s="365" t="s">
        <v>646</v>
      </c>
      <c r="B130" s="198" t="s">
        <v>647</v>
      </c>
      <c r="C130" s="196"/>
      <c r="D130" s="196"/>
      <c r="E130" s="21"/>
    </row>
    <row r="131" spans="1:5" ht="12.75" customHeight="1">
      <c r="A131" s="365" t="s">
        <v>648</v>
      </c>
      <c r="B131" s="198" t="s">
        <v>649</v>
      </c>
      <c r="C131" s="196">
        <v>486</v>
      </c>
      <c r="D131" s="196">
        <v>480</v>
      </c>
      <c r="E131" s="21">
        <f>D131/C131*100</f>
        <v>98.76543209876543</v>
      </c>
    </row>
    <row r="132" spans="1:5" ht="12.75" customHeight="1">
      <c r="A132" s="365" t="s">
        <v>650</v>
      </c>
      <c r="B132" s="198" t="s">
        <v>651</v>
      </c>
      <c r="C132" s="196"/>
      <c r="D132" s="196"/>
      <c r="E132" s="21"/>
    </row>
    <row r="133" spans="1:5" ht="12.75" customHeight="1">
      <c r="A133" s="365" t="s">
        <v>652</v>
      </c>
      <c r="B133" s="198" t="s">
        <v>653</v>
      </c>
      <c r="C133" s="196">
        <v>9216</v>
      </c>
      <c r="D133" s="196">
        <v>9200</v>
      </c>
      <c r="E133" s="21">
        <f>D133/C133*100</f>
        <v>99.82638888888889</v>
      </c>
    </row>
    <row r="134" spans="1:5" ht="12.75" customHeight="1">
      <c r="A134" s="365" t="s">
        <v>654</v>
      </c>
      <c r="B134" s="198" t="s">
        <v>655</v>
      </c>
      <c r="C134" s="196"/>
      <c r="D134" s="196"/>
      <c r="E134" s="21"/>
    </row>
    <row r="135" spans="1:5" ht="12.75" customHeight="1">
      <c r="A135" s="365" t="s">
        <v>656</v>
      </c>
      <c r="B135" s="198" t="s">
        <v>657</v>
      </c>
      <c r="C135" s="196"/>
      <c r="D135" s="196"/>
      <c r="E135" s="21"/>
    </row>
    <row r="136" spans="1:5" ht="12.75" customHeight="1">
      <c r="A136" s="450"/>
      <c r="B136" s="446" t="s">
        <v>613</v>
      </c>
      <c r="C136" s="447">
        <f>SUM(C137:C142)</f>
        <v>1036</v>
      </c>
      <c r="D136" s="447">
        <f>SUM(D137:D142)</f>
        <v>1700</v>
      </c>
      <c r="E136" s="21">
        <f aca="true" t="shared" si="0" ref="E136:E149">D136/C136*100</f>
        <v>164.0926640926641</v>
      </c>
    </row>
    <row r="137" spans="1:5" ht="12.75" customHeight="1">
      <c r="A137" s="194" t="s">
        <v>614</v>
      </c>
      <c r="B137" s="195" t="s">
        <v>615</v>
      </c>
      <c r="C137" s="196">
        <v>699</v>
      </c>
      <c r="D137" s="196">
        <v>700</v>
      </c>
      <c r="E137" s="21">
        <f t="shared" si="0"/>
        <v>100.14306151645206</v>
      </c>
    </row>
    <row r="138" spans="1:5" ht="12.75" customHeight="1">
      <c r="A138" s="194" t="s">
        <v>881</v>
      </c>
      <c r="B138" s="195" t="s">
        <v>899</v>
      </c>
      <c r="C138" s="196">
        <v>337</v>
      </c>
      <c r="D138" s="196">
        <v>1000</v>
      </c>
      <c r="E138" s="21">
        <f t="shared" si="0"/>
        <v>296.7359050445104</v>
      </c>
    </row>
    <row r="139" spans="1:5" ht="12.75" customHeight="1">
      <c r="A139" s="194" t="s">
        <v>616</v>
      </c>
      <c r="B139" s="195" t="s">
        <v>617</v>
      </c>
      <c r="C139" s="196"/>
      <c r="D139" s="196"/>
      <c r="E139" s="21"/>
    </row>
    <row r="140" spans="1:5" ht="12.75" customHeight="1">
      <c r="A140" s="194" t="s">
        <v>618</v>
      </c>
      <c r="B140" s="195" t="s">
        <v>619</v>
      </c>
      <c r="C140" s="196"/>
      <c r="D140" s="196"/>
      <c r="E140" s="21"/>
    </row>
    <row r="141" spans="1:5" ht="12.75" customHeight="1">
      <c r="A141" s="194" t="s">
        <v>620</v>
      </c>
      <c r="B141" s="195" t="s">
        <v>621</v>
      </c>
      <c r="C141" s="196"/>
      <c r="D141" s="196"/>
      <c r="E141" s="21"/>
    </row>
    <row r="142" spans="1:5" ht="12.75" customHeight="1">
      <c r="A142" s="194" t="s">
        <v>622</v>
      </c>
      <c r="B142" s="195" t="s">
        <v>623</v>
      </c>
      <c r="C142" s="196"/>
      <c r="D142" s="196"/>
      <c r="E142" s="21"/>
    </row>
    <row r="143" spans="1:5" ht="12.75" customHeight="1">
      <c r="A143" s="394"/>
      <c r="B143" s="396" t="s">
        <v>552</v>
      </c>
      <c r="C143" s="395">
        <f>C4+C8+C19+C26+C54+C111+C118+C136</f>
        <v>168129</v>
      </c>
      <c r="D143" s="395">
        <f>D4+D8+D19+D26+D54+D111+D118+D136</f>
        <v>170210</v>
      </c>
      <c r="E143" s="21">
        <f t="shared" si="0"/>
        <v>101.23774006863778</v>
      </c>
    </row>
    <row r="144" spans="1:5" ht="12.75" customHeight="1">
      <c r="A144" s="336"/>
      <c r="B144" s="266" t="s">
        <v>844</v>
      </c>
      <c r="C144" s="264"/>
      <c r="D144" s="264"/>
      <c r="E144" s="21"/>
    </row>
    <row r="145" spans="1:5" ht="12.75" customHeight="1">
      <c r="A145" s="336" t="s">
        <v>845</v>
      </c>
      <c r="B145" s="263" t="s">
        <v>846</v>
      </c>
      <c r="C145" s="264"/>
      <c r="D145" s="264"/>
      <c r="E145" s="21"/>
    </row>
    <row r="146" spans="1:5" ht="12.75" customHeight="1">
      <c r="A146" s="194" t="s">
        <v>847</v>
      </c>
      <c r="B146" s="195" t="s">
        <v>848</v>
      </c>
      <c r="C146" s="196">
        <v>24</v>
      </c>
      <c r="D146" s="196">
        <v>25</v>
      </c>
      <c r="E146" s="21">
        <f t="shared" si="0"/>
        <v>104.16666666666667</v>
      </c>
    </row>
    <row r="147" spans="1:5" ht="12.75" customHeight="1">
      <c r="A147" s="394"/>
      <c r="B147" s="396" t="s">
        <v>553</v>
      </c>
      <c r="C147" s="395">
        <f>SUM(C145:C146)</f>
        <v>24</v>
      </c>
      <c r="D147" s="395"/>
      <c r="E147" s="21">
        <f t="shared" si="0"/>
        <v>0</v>
      </c>
    </row>
    <row r="148" spans="1:5" ht="12.75" customHeight="1">
      <c r="A148" s="394"/>
      <c r="B148" s="396" t="s">
        <v>554</v>
      </c>
      <c r="C148" s="395">
        <f>C143+C147</f>
        <v>168153</v>
      </c>
      <c r="D148" s="395">
        <f>D143+D147</f>
        <v>170210</v>
      </c>
      <c r="E148" s="21">
        <f t="shared" si="0"/>
        <v>101.22329069359452</v>
      </c>
    </row>
    <row r="149" spans="1:5" ht="12.75" customHeight="1">
      <c r="A149" s="366"/>
      <c r="B149" s="367" t="s">
        <v>216</v>
      </c>
      <c r="C149" s="368">
        <v>11452</v>
      </c>
      <c r="D149" s="368">
        <v>11500</v>
      </c>
      <c r="E149" s="21">
        <f t="shared" si="0"/>
        <v>100.41914076143905</v>
      </c>
    </row>
    <row r="151" spans="1:4" ht="23.25" customHeight="1">
      <c r="A151" s="707" t="s">
        <v>542</v>
      </c>
      <c r="B151" s="707"/>
      <c r="C151" s="707"/>
      <c r="D151" s="707"/>
    </row>
    <row r="152" spans="1:4" ht="12.75">
      <c r="A152" s="708" t="s">
        <v>1093</v>
      </c>
      <c r="B152" s="708"/>
      <c r="C152" s="708"/>
      <c r="D152" s="708"/>
    </row>
    <row r="153" spans="1:4" ht="12.75">
      <c r="A153" s="708" t="s">
        <v>1094</v>
      </c>
      <c r="B153" s="708"/>
      <c r="C153" s="569"/>
      <c r="D153" s="569">
        <v>100</v>
      </c>
    </row>
    <row r="154" spans="1:4" ht="12.75">
      <c r="A154" s="708" t="s">
        <v>1095</v>
      </c>
      <c r="B154" s="708"/>
      <c r="C154" s="708"/>
      <c r="D154" s="708"/>
    </row>
    <row r="156" spans="1:3" ht="12.75">
      <c r="A156" s="709" t="s">
        <v>1096</v>
      </c>
      <c r="B156" s="709"/>
      <c r="C156" s="709"/>
    </row>
    <row r="157" spans="1:2" ht="12.75">
      <c r="A157" s="561" t="s">
        <v>785</v>
      </c>
      <c r="B157" s="562" t="s">
        <v>786</v>
      </c>
    </row>
    <row r="158" spans="1:2" ht="12.75">
      <c r="A158" s="561" t="s">
        <v>807</v>
      </c>
      <c r="B158" s="562" t="s">
        <v>808</v>
      </c>
    </row>
  </sheetData>
  <sheetProtection/>
  <mergeCells count="5">
    <mergeCell ref="A151:D151"/>
    <mergeCell ref="A152:D152"/>
    <mergeCell ref="A153:B153"/>
    <mergeCell ref="A154:D154"/>
    <mergeCell ref="A156:C156"/>
  </mergeCells>
  <printOptions/>
  <pageMargins left="0.64" right="0.24" top="0.75" bottom="0.75" header="0.3" footer="0.3"/>
  <pageSetup horizontalDpi="600" verticalDpi="600" orientation="portrait" paperSize="9" scale="95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2" width="9.140625" style="54" customWidth="1"/>
    <col min="3" max="3" width="49.140625" style="54" customWidth="1"/>
    <col min="4" max="5" width="9.140625" style="54" customWidth="1"/>
    <col min="6" max="6" width="6.28125" style="646" bestFit="1" customWidth="1"/>
    <col min="7" max="106" width="9.140625" style="54" customWidth="1"/>
    <col min="107" max="107" width="49.140625" style="54" customWidth="1"/>
    <col min="108" max="16384" width="9.140625" style="54" customWidth="1"/>
  </cols>
  <sheetData>
    <row r="1" spans="1:3" ht="12.75">
      <c r="A1" s="144" t="s">
        <v>287</v>
      </c>
      <c r="B1" s="144"/>
      <c r="C1" s="145"/>
    </row>
    <row r="2" spans="1:5" ht="12.75">
      <c r="A2" s="146"/>
      <c r="B2" s="146"/>
      <c r="C2" s="145"/>
      <c r="E2" s="147" t="s">
        <v>949</v>
      </c>
    </row>
    <row r="3" spans="1:6" ht="36" customHeight="1">
      <c r="A3" s="271" t="s">
        <v>406</v>
      </c>
      <c r="B3" s="33" t="s">
        <v>407</v>
      </c>
      <c r="C3" s="312" t="s">
        <v>51</v>
      </c>
      <c r="D3" s="272" t="s">
        <v>977</v>
      </c>
      <c r="E3" s="461" t="s">
        <v>978</v>
      </c>
      <c r="F3" s="647" t="s">
        <v>1440</v>
      </c>
    </row>
    <row r="4" spans="1:6" ht="12.75" customHeight="1">
      <c r="A4" s="372"/>
      <c r="B4" s="372"/>
      <c r="C4" s="373" t="s">
        <v>162</v>
      </c>
      <c r="D4" s="667">
        <f>SUM(D5:D13)</f>
        <v>8184</v>
      </c>
      <c r="E4" s="667">
        <f>SUM(E5:E13)</f>
        <v>5550</v>
      </c>
      <c r="F4" s="647">
        <f aca="true" t="shared" si="0" ref="F4:F20">E4/D4*100</f>
        <v>67.81524926686217</v>
      </c>
    </row>
    <row r="5" spans="1:6" ht="12.75" customHeight="1">
      <c r="A5" s="323" t="s">
        <v>77</v>
      </c>
      <c r="B5" s="323"/>
      <c r="C5" s="46" t="s">
        <v>217</v>
      </c>
      <c r="D5" s="149">
        <v>5</v>
      </c>
      <c r="E5" s="149"/>
      <c r="F5" s="647">
        <f t="shared" si="0"/>
        <v>0</v>
      </c>
    </row>
    <row r="6" spans="1:6" ht="12.75" customHeight="1">
      <c r="A6" s="323" t="s">
        <v>78</v>
      </c>
      <c r="B6" s="323"/>
      <c r="C6" s="46" t="s">
        <v>218</v>
      </c>
      <c r="D6" s="149"/>
      <c r="E6" s="149"/>
      <c r="F6" s="647"/>
    </row>
    <row r="7" spans="1:6" ht="12.75" customHeight="1">
      <c r="A7" s="323" t="s">
        <v>79</v>
      </c>
      <c r="B7" s="323"/>
      <c r="C7" s="46" t="s">
        <v>219</v>
      </c>
      <c r="D7" s="149">
        <v>4437</v>
      </c>
      <c r="E7" s="149">
        <v>3000</v>
      </c>
      <c r="F7" s="647">
        <f t="shared" si="0"/>
        <v>67.6132521974307</v>
      </c>
    </row>
    <row r="8" spans="1:6" ht="12.75" customHeight="1">
      <c r="A8" s="323" t="s">
        <v>80</v>
      </c>
      <c r="B8" s="323"/>
      <c r="C8" s="46" t="s">
        <v>220</v>
      </c>
      <c r="D8" s="149"/>
      <c r="E8" s="149"/>
      <c r="F8" s="647"/>
    </row>
    <row r="9" spans="1:6" ht="12.75" customHeight="1">
      <c r="A9" s="323">
        <v>2200046</v>
      </c>
      <c r="B9" s="323">
        <v>12</v>
      </c>
      <c r="C9" s="46" t="s">
        <v>5</v>
      </c>
      <c r="D9" s="149">
        <v>653</v>
      </c>
      <c r="E9" s="149">
        <v>400</v>
      </c>
      <c r="F9" s="647">
        <f t="shared" si="0"/>
        <v>61.255742725880545</v>
      </c>
    </row>
    <row r="10" spans="1:6" ht="12.75" customHeight="1">
      <c r="A10" s="323">
        <v>2200046</v>
      </c>
      <c r="B10" s="32" t="s">
        <v>332</v>
      </c>
      <c r="C10" s="46" t="s">
        <v>221</v>
      </c>
      <c r="D10" s="149">
        <v>2911</v>
      </c>
      <c r="E10" s="149">
        <v>2000</v>
      </c>
      <c r="F10" s="647">
        <f t="shared" si="0"/>
        <v>68.70491240123668</v>
      </c>
    </row>
    <row r="11" spans="1:6" ht="12.75" customHeight="1">
      <c r="A11" s="323" t="s">
        <v>81</v>
      </c>
      <c r="B11" s="323"/>
      <c r="C11" s="46" t="s">
        <v>222</v>
      </c>
      <c r="D11" s="149">
        <v>78</v>
      </c>
      <c r="E11" s="149">
        <v>50</v>
      </c>
      <c r="F11" s="647">
        <f t="shared" si="0"/>
        <v>64.1025641025641</v>
      </c>
    </row>
    <row r="12" spans="1:6" ht="12.75" customHeight="1">
      <c r="A12" s="323" t="s">
        <v>83</v>
      </c>
      <c r="B12" s="323"/>
      <c r="C12" s="46" t="s">
        <v>82</v>
      </c>
      <c r="D12" s="149"/>
      <c r="E12" s="149"/>
      <c r="F12" s="647"/>
    </row>
    <row r="13" spans="1:6" ht="21.75" customHeight="1">
      <c r="A13" s="323">
        <v>2200129</v>
      </c>
      <c r="B13" s="323"/>
      <c r="C13" s="46" t="s">
        <v>1074</v>
      </c>
      <c r="D13" s="149">
        <v>100</v>
      </c>
      <c r="E13" s="149">
        <v>100</v>
      </c>
      <c r="F13" s="647">
        <f t="shared" si="0"/>
        <v>100</v>
      </c>
    </row>
    <row r="14" spans="1:6" ht="18" customHeight="1">
      <c r="A14" s="517">
        <v>2200130</v>
      </c>
      <c r="B14" s="517"/>
      <c r="C14" s="519" t="s">
        <v>1009</v>
      </c>
      <c r="D14" s="526">
        <v>0</v>
      </c>
      <c r="E14" s="526">
        <v>0</v>
      </c>
      <c r="F14" s="647"/>
    </row>
    <row r="15" spans="1:6" ht="12.75" customHeight="1">
      <c r="A15" s="323"/>
      <c r="B15" s="452"/>
      <c r="C15" s="370" t="s">
        <v>365</v>
      </c>
      <c r="D15" s="371">
        <v>5097</v>
      </c>
      <c r="E15" s="371">
        <v>3450</v>
      </c>
      <c r="F15" s="647">
        <f t="shared" si="0"/>
        <v>67.68687463213655</v>
      </c>
    </row>
    <row r="16" spans="1:6" ht="12.75" customHeight="1">
      <c r="A16" s="372"/>
      <c r="B16" s="372"/>
      <c r="C16" s="373" t="s">
        <v>179</v>
      </c>
      <c r="D16" s="667">
        <f>SUM(D17:D19)</f>
        <v>92</v>
      </c>
      <c r="E16" s="667">
        <f>SUM(E17:E19)</f>
        <v>90</v>
      </c>
      <c r="F16" s="647">
        <f t="shared" si="0"/>
        <v>97.82608695652173</v>
      </c>
    </row>
    <row r="17" spans="1:6" ht="12.75" customHeight="1">
      <c r="A17" s="323">
        <v>2400810</v>
      </c>
      <c r="B17" s="323"/>
      <c r="C17" s="46" t="s">
        <v>148</v>
      </c>
      <c r="D17" s="149">
        <v>92</v>
      </c>
      <c r="E17" s="149">
        <v>90</v>
      </c>
      <c r="F17" s="647">
        <f t="shared" si="0"/>
        <v>97.82608695652173</v>
      </c>
    </row>
    <row r="18" spans="1:6" ht="12.75" customHeight="1">
      <c r="A18" s="323">
        <v>2400828</v>
      </c>
      <c r="B18" s="323"/>
      <c r="C18" s="46" t="s">
        <v>149</v>
      </c>
      <c r="D18" s="149"/>
      <c r="E18" s="149"/>
      <c r="F18" s="647"/>
    </row>
    <row r="19" spans="1:6" ht="12.75" customHeight="1">
      <c r="A19" s="323">
        <v>2400836</v>
      </c>
      <c r="B19" s="323"/>
      <c r="C19" s="46" t="s">
        <v>150</v>
      </c>
      <c r="D19" s="149"/>
      <c r="E19" s="149"/>
      <c r="F19" s="647"/>
    </row>
    <row r="20" spans="1:6" ht="15.75" customHeight="1">
      <c r="A20" s="323"/>
      <c r="B20" s="323"/>
      <c r="C20" s="370" t="s">
        <v>366</v>
      </c>
      <c r="D20" s="371">
        <v>76</v>
      </c>
      <c r="E20" s="371">
        <v>75</v>
      </c>
      <c r="F20" s="647">
        <f t="shared" si="0"/>
        <v>98.68421052631578</v>
      </c>
    </row>
    <row r="21" spans="1:5" ht="15.75" customHeight="1">
      <c r="A21" s="710" t="s">
        <v>438</v>
      </c>
      <c r="B21" s="710"/>
      <c r="C21" s="710"/>
      <c r="D21" s="710"/>
      <c r="E21" s="710"/>
    </row>
    <row r="22" spans="1:3" ht="15.75" customHeight="1">
      <c r="A22" s="45"/>
      <c r="B22" s="45"/>
      <c r="C22" s="45"/>
    </row>
    <row r="23" spans="1:5" ht="15.75" customHeight="1">
      <c r="A23" s="710" t="s">
        <v>1099</v>
      </c>
      <c r="B23" s="710"/>
      <c r="C23" s="710"/>
      <c r="D23" s="710"/>
      <c r="E23" s="710"/>
    </row>
    <row r="24" spans="1:5" ht="15.75" customHeight="1">
      <c r="A24" s="45"/>
      <c r="B24" s="710" t="s">
        <v>1100</v>
      </c>
      <c r="C24" s="710"/>
      <c r="D24" s="710"/>
      <c r="E24" s="710"/>
    </row>
    <row r="25" spans="1:3" ht="15.75" customHeight="1">
      <c r="A25" s="45"/>
      <c r="B25" s="45"/>
      <c r="C25" s="45"/>
    </row>
    <row r="26" spans="1:3" ht="15.75" customHeight="1">
      <c r="A26" s="45"/>
      <c r="B26" s="45"/>
      <c r="C26" s="45"/>
    </row>
    <row r="27" spans="1:3" ht="15.75" customHeight="1">
      <c r="A27" s="150" t="s">
        <v>288</v>
      </c>
      <c r="B27" s="150"/>
      <c r="C27" s="45"/>
    </row>
    <row r="28" spans="1:5" ht="35.25" customHeight="1">
      <c r="A28" s="151"/>
      <c r="B28" s="151"/>
      <c r="C28" s="45"/>
      <c r="E28" s="147" t="s">
        <v>401</v>
      </c>
    </row>
    <row r="29" spans="1:6" ht="29.25" customHeight="1">
      <c r="A29" s="271" t="s">
        <v>406</v>
      </c>
      <c r="B29" s="33" t="s">
        <v>407</v>
      </c>
      <c r="C29" s="312" t="s">
        <v>51</v>
      </c>
      <c r="D29" s="272" t="s">
        <v>977</v>
      </c>
      <c r="E29" s="461" t="s">
        <v>978</v>
      </c>
      <c r="F29" s="647" t="s">
        <v>1440</v>
      </c>
    </row>
    <row r="30" spans="1:6" ht="12.75" customHeight="1">
      <c r="A30" s="374"/>
      <c r="B30" s="375"/>
      <c r="C30" s="373" t="s">
        <v>84</v>
      </c>
      <c r="D30" s="667">
        <f>SUM(D31:D37)</f>
        <v>7245</v>
      </c>
      <c r="E30" s="667">
        <f>SUM(E31:E37)</f>
        <v>3220</v>
      </c>
      <c r="F30" s="647">
        <f aca="true" t="shared" si="1" ref="F30:F38">E30/D30*100</f>
        <v>44.44444444444444</v>
      </c>
    </row>
    <row r="31" spans="1:6" ht="12.75" customHeight="1">
      <c r="A31" s="323" t="s">
        <v>86</v>
      </c>
      <c r="B31" s="32"/>
      <c r="C31" s="46" t="s">
        <v>85</v>
      </c>
      <c r="D31" s="149"/>
      <c r="E31" s="149"/>
      <c r="F31" s="647"/>
    </row>
    <row r="32" spans="1:6" ht="12.75" customHeight="1">
      <c r="A32" s="323" t="s">
        <v>90</v>
      </c>
      <c r="B32" s="32"/>
      <c r="C32" s="46" t="s">
        <v>89</v>
      </c>
      <c r="D32" s="149">
        <v>6</v>
      </c>
      <c r="E32" s="149"/>
      <c r="F32" s="647">
        <f t="shared" si="1"/>
        <v>0</v>
      </c>
    </row>
    <row r="33" spans="1:6" ht="12.75" customHeight="1">
      <c r="A33" s="323" t="s">
        <v>88</v>
      </c>
      <c r="B33" s="32"/>
      <c r="C33" s="46" t="s">
        <v>87</v>
      </c>
      <c r="D33" s="149"/>
      <c r="E33" s="149"/>
      <c r="F33" s="647"/>
    </row>
    <row r="34" spans="1:6" ht="12.75" customHeight="1">
      <c r="A34" s="323" t="s">
        <v>35</v>
      </c>
      <c r="B34" s="32"/>
      <c r="C34" s="46" t="s">
        <v>72</v>
      </c>
      <c r="D34" s="149">
        <v>5505</v>
      </c>
      <c r="E34" s="149">
        <v>2200</v>
      </c>
      <c r="F34" s="647">
        <f t="shared" si="1"/>
        <v>39.96366939146231</v>
      </c>
    </row>
    <row r="35" spans="1:6" ht="12.75" customHeight="1">
      <c r="A35" s="323">
        <v>2200103</v>
      </c>
      <c r="B35" s="32" t="s">
        <v>332</v>
      </c>
      <c r="C35" s="46" t="s">
        <v>138</v>
      </c>
      <c r="D35" s="149">
        <v>1088</v>
      </c>
      <c r="E35" s="149">
        <v>630</v>
      </c>
      <c r="F35" s="647">
        <f t="shared" si="1"/>
        <v>57.904411764705884</v>
      </c>
    </row>
    <row r="36" spans="1:6" ht="31.5" customHeight="1">
      <c r="A36" s="130">
        <v>1300043</v>
      </c>
      <c r="B36" s="33"/>
      <c r="C36" s="8" t="s">
        <v>1002</v>
      </c>
      <c r="D36" s="149">
        <v>646</v>
      </c>
      <c r="E36" s="149">
        <v>390</v>
      </c>
      <c r="F36" s="647">
        <f t="shared" si="1"/>
        <v>60.371517027863774</v>
      </c>
    </row>
    <row r="37" spans="1:6" ht="32.25" customHeight="1">
      <c r="A37" s="503">
        <v>2200128</v>
      </c>
      <c r="B37" s="504"/>
      <c r="C37" s="505" t="s">
        <v>992</v>
      </c>
      <c r="D37" s="526"/>
      <c r="E37" s="526"/>
      <c r="F37" s="647"/>
    </row>
    <row r="38" spans="1:6" ht="12.75" customHeight="1">
      <c r="A38" s="46"/>
      <c r="B38" s="369"/>
      <c r="C38" s="370" t="s">
        <v>367</v>
      </c>
      <c r="D38" s="371">
        <v>3497</v>
      </c>
      <c r="E38" s="371">
        <v>2070</v>
      </c>
      <c r="F38" s="647">
        <f t="shared" si="1"/>
        <v>59.19359450957964</v>
      </c>
    </row>
    <row r="39" spans="1:2" ht="15.75">
      <c r="A39" s="148"/>
      <c r="B39" s="148"/>
    </row>
    <row r="40" spans="1:6" ht="12.75" customHeight="1">
      <c r="A40" s="710" t="s">
        <v>1078</v>
      </c>
      <c r="B40" s="710"/>
      <c r="C40" s="710"/>
      <c r="D40" s="710"/>
      <c r="E40" s="710"/>
      <c r="F40" s="654"/>
    </row>
    <row r="42" spans="1:5" ht="12.75" customHeight="1">
      <c r="A42" s="710" t="s">
        <v>1101</v>
      </c>
      <c r="B42" s="710"/>
      <c r="C42" s="710"/>
      <c r="D42" s="710"/>
      <c r="E42" s="710"/>
    </row>
    <row r="43" spans="2:5" ht="12.75">
      <c r="B43" s="710"/>
      <c r="C43" s="710"/>
      <c r="D43" s="710"/>
      <c r="E43" s="710"/>
    </row>
  </sheetData>
  <sheetProtection/>
  <mergeCells count="6">
    <mergeCell ref="A21:E21"/>
    <mergeCell ref="A23:E23"/>
    <mergeCell ref="B24:E24"/>
    <mergeCell ref="B43:E43"/>
    <mergeCell ref="A40:E40"/>
    <mergeCell ref="A42:E42"/>
  </mergeCells>
  <printOptions/>
  <pageMargins left="0.75" right="0.24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13" sqref="D13:E13"/>
    </sheetView>
  </sheetViews>
  <sheetFormatPr defaultColWidth="9.140625" defaultRowHeight="12.75"/>
  <cols>
    <col min="1" max="1" width="8.00390625" style="3" customWidth="1"/>
    <col min="2" max="2" width="9.421875" style="41" customWidth="1"/>
    <col min="3" max="3" width="49.140625" style="3" customWidth="1"/>
    <col min="4" max="4" width="9.28125" style="3" customWidth="1"/>
    <col min="5" max="5" width="10.421875" style="3" customWidth="1"/>
    <col min="6" max="6" width="6.28125" style="640" bestFit="1" customWidth="1"/>
    <col min="7" max="16384" width="9.140625" style="3" customWidth="1"/>
  </cols>
  <sheetData>
    <row r="1" spans="1:3" ht="15.75" customHeight="1">
      <c r="A1" s="29" t="s">
        <v>289</v>
      </c>
      <c r="B1" s="123"/>
      <c r="C1" s="121"/>
    </row>
    <row r="2" spans="1:5" ht="15.75" customHeight="1">
      <c r="A2" s="55"/>
      <c r="B2" s="125"/>
      <c r="C2" s="121"/>
      <c r="E2" s="44" t="s">
        <v>950</v>
      </c>
    </row>
    <row r="3" spans="1:6" ht="25.5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  <c r="F3" s="647" t="s">
        <v>1440</v>
      </c>
    </row>
    <row r="4" spans="1:6" ht="12.75" customHeight="1">
      <c r="A4" s="376"/>
      <c r="B4" s="377"/>
      <c r="C4" s="325" t="s">
        <v>91</v>
      </c>
      <c r="D4" s="668">
        <f>SUM(D5:D12)</f>
        <v>10605</v>
      </c>
      <c r="E4" s="668">
        <f>SUM(E5:E12)</f>
        <v>18500</v>
      </c>
      <c r="F4" s="642">
        <f>E4/D4*100</f>
        <v>174.44601603017443</v>
      </c>
    </row>
    <row r="5" spans="1:6" ht="12.75" customHeight="1">
      <c r="A5" s="356" t="s">
        <v>93</v>
      </c>
      <c r="B5" s="32"/>
      <c r="C5" s="4" t="s">
        <v>92</v>
      </c>
      <c r="D5" s="544">
        <v>3646</v>
      </c>
      <c r="E5" s="544">
        <v>3500</v>
      </c>
      <c r="F5" s="642">
        <f>E5/D5*100</f>
        <v>95.99561162918266</v>
      </c>
    </row>
    <row r="6" spans="1:6" ht="12.75" customHeight="1">
      <c r="A6" s="356">
        <v>1400019</v>
      </c>
      <c r="B6" s="32" t="s">
        <v>326</v>
      </c>
      <c r="C6" s="4" t="s">
        <v>139</v>
      </c>
      <c r="D6" s="544">
        <v>6959</v>
      </c>
      <c r="E6" s="544">
        <v>7000</v>
      </c>
      <c r="F6" s="642">
        <f>E6/D6*100</f>
        <v>100.5891651099296</v>
      </c>
    </row>
    <row r="7" spans="1:6" ht="12.75" customHeight="1">
      <c r="A7" s="323" t="s">
        <v>35</v>
      </c>
      <c r="B7" s="32"/>
      <c r="C7" s="46" t="s">
        <v>72</v>
      </c>
      <c r="D7" s="544"/>
      <c r="E7" s="544"/>
      <c r="F7" s="642"/>
    </row>
    <row r="8" spans="1:6" ht="12.75" customHeight="1">
      <c r="A8" s="323" t="s">
        <v>36</v>
      </c>
      <c r="B8" s="32"/>
      <c r="C8" s="46" t="s">
        <v>137</v>
      </c>
      <c r="D8" s="544"/>
      <c r="E8" s="544"/>
      <c r="F8" s="642"/>
    </row>
    <row r="9" spans="1:6" ht="12.75" customHeight="1">
      <c r="A9" s="356" t="s">
        <v>86</v>
      </c>
      <c r="B9" s="32"/>
      <c r="C9" s="4" t="s">
        <v>140</v>
      </c>
      <c r="D9" s="544"/>
      <c r="E9" s="544"/>
      <c r="F9" s="642"/>
    </row>
    <row r="10" spans="1:6" ht="12.75" customHeight="1">
      <c r="A10" s="356" t="s">
        <v>90</v>
      </c>
      <c r="B10" s="32"/>
      <c r="C10" s="4" t="s">
        <v>141</v>
      </c>
      <c r="D10" s="544"/>
      <c r="E10" s="545"/>
      <c r="F10" s="642"/>
    </row>
    <row r="11" spans="1:6" ht="12.75" customHeight="1">
      <c r="A11" s="503">
        <v>1200056</v>
      </c>
      <c r="B11" s="504"/>
      <c r="C11" s="505" t="s">
        <v>983</v>
      </c>
      <c r="D11" s="546">
        <v>0</v>
      </c>
      <c r="E11" s="546">
        <v>8000</v>
      </c>
      <c r="F11" s="642"/>
    </row>
    <row r="12" spans="1:6" ht="12.75" customHeight="1">
      <c r="A12" s="527">
        <v>1200055</v>
      </c>
      <c r="B12" s="518"/>
      <c r="C12" s="505" t="s">
        <v>982</v>
      </c>
      <c r="D12" s="547">
        <v>0</v>
      </c>
      <c r="E12" s="548"/>
      <c r="F12" s="642"/>
    </row>
    <row r="13" spans="1:6" ht="12.75" customHeight="1">
      <c r="A13" s="378"/>
      <c r="B13" s="379"/>
      <c r="C13" s="325" t="s">
        <v>147</v>
      </c>
      <c r="D13" s="668">
        <f>SUM(D14:D21)</f>
        <v>9699</v>
      </c>
      <c r="E13" s="668">
        <f>SUM(E14:E21)</f>
        <v>20300</v>
      </c>
      <c r="F13" s="642">
        <f>E13/D13*100</f>
        <v>209.2999278276111</v>
      </c>
    </row>
    <row r="14" spans="1:6" ht="12.75" customHeight="1">
      <c r="A14" s="356">
        <v>1000165</v>
      </c>
      <c r="B14" s="32"/>
      <c r="C14" s="4" t="s">
        <v>190</v>
      </c>
      <c r="D14" s="544">
        <v>104</v>
      </c>
      <c r="E14" s="544">
        <v>100</v>
      </c>
      <c r="F14" s="642">
        <f>E14/D14*100</f>
        <v>96.15384615384616</v>
      </c>
    </row>
    <row r="15" spans="1:6" ht="12.75" customHeight="1">
      <c r="A15" s="356" t="s">
        <v>95</v>
      </c>
      <c r="B15" s="32"/>
      <c r="C15" s="4" t="s">
        <v>94</v>
      </c>
      <c r="D15" s="544"/>
      <c r="E15" s="544"/>
      <c r="F15" s="642"/>
    </row>
    <row r="16" spans="1:6" ht="12.75" customHeight="1">
      <c r="A16" s="356" t="s">
        <v>97</v>
      </c>
      <c r="B16" s="32"/>
      <c r="C16" s="4" t="s">
        <v>96</v>
      </c>
      <c r="D16" s="544"/>
      <c r="E16" s="544"/>
      <c r="F16" s="642"/>
    </row>
    <row r="17" spans="1:6" ht="12.75" customHeight="1">
      <c r="A17" s="356">
        <v>1000116</v>
      </c>
      <c r="B17" s="32" t="s">
        <v>959</v>
      </c>
      <c r="C17" s="4" t="s">
        <v>223</v>
      </c>
      <c r="D17" s="544">
        <v>9595</v>
      </c>
      <c r="E17" s="544">
        <v>10000</v>
      </c>
      <c r="F17" s="642">
        <f>E17/D17*100</f>
        <v>104.22094841063054</v>
      </c>
    </row>
    <row r="18" spans="1:6" ht="12.75" customHeight="1">
      <c r="A18" s="356">
        <v>1000116</v>
      </c>
      <c r="B18" s="32" t="s">
        <v>958</v>
      </c>
      <c r="C18" s="4" t="s">
        <v>224</v>
      </c>
      <c r="D18" s="544"/>
      <c r="E18" s="544"/>
      <c r="F18" s="642"/>
    </row>
    <row r="19" spans="1:6" ht="12.75" customHeight="1">
      <c r="A19" s="356" t="s">
        <v>48</v>
      </c>
      <c r="B19" s="32"/>
      <c r="C19" s="4" t="s">
        <v>205</v>
      </c>
      <c r="D19" s="544"/>
      <c r="E19" s="544"/>
      <c r="F19" s="642"/>
    </row>
    <row r="20" spans="1:6" ht="12.75" customHeight="1">
      <c r="A20" s="356">
        <v>1000272</v>
      </c>
      <c r="B20" s="32"/>
      <c r="C20" s="4" t="s">
        <v>201</v>
      </c>
      <c r="D20" s="544"/>
      <c r="E20" s="544"/>
      <c r="F20" s="642"/>
    </row>
    <row r="21" spans="1:6" ht="12.75" customHeight="1">
      <c r="A21" s="503">
        <v>1200057</v>
      </c>
      <c r="B21" s="504"/>
      <c r="C21" s="505" t="s">
        <v>984</v>
      </c>
      <c r="D21" s="546">
        <v>0</v>
      </c>
      <c r="E21" s="546">
        <v>10200</v>
      </c>
      <c r="F21" s="642"/>
    </row>
    <row r="22" spans="1:6" ht="12.75" customHeight="1">
      <c r="A22" s="319"/>
      <c r="B22" s="320"/>
      <c r="C22" s="325" t="s">
        <v>75</v>
      </c>
      <c r="D22" s="549"/>
      <c r="E22" s="549"/>
      <c r="F22" s="642"/>
    </row>
    <row r="23" spans="1:6" ht="12.75" customHeight="1">
      <c r="A23" s="276">
        <v>1000215</v>
      </c>
      <c r="B23" s="34"/>
      <c r="C23" s="20" t="s">
        <v>60</v>
      </c>
      <c r="D23" s="550"/>
      <c r="E23" s="550"/>
      <c r="F23" s="642"/>
    </row>
    <row r="24" spans="1:6" ht="12.75" customHeight="1">
      <c r="A24" s="414">
        <v>1000207</v>
      </c>
      <c r="B24" s="415"/>
      <c r="C24" s="416" t="s">
        <v>65</v>
      </c>
      <c r="D24" s="551"/>
      <c r="E24" s="551"/>
      <c r="F24" s="642"/>
    </row>
    <row r="25" spans="1:6" ht="12.75" customHeight="1">
      <c r="A25" s="130">
        <v>1000207</v>
      </c>
      <c r="B25" s="463" t="s">
        <v>512</v>
      </c>
      <c r="C25" s="464" t="s">
        <v>509</v>
      </c>
      <c r="D25" s="552"/>
      <c r="E25" s="552"/>
      <c r="F25" s="642"/>
    </row>
    <row r="26" spans="1:6" ht="12.75" customHeight="1">
      <c r="A26" s="130">
        <v>1000207</v>
      </c>
      <c r="B26" s="463" t="s">
        <v>512</v>
      </c>
      <c r="C26" s="464" t="s">
        <v>510</v>
      </c>
      <c r="D26" s="552"/>
      <c r="E26" s="552"/>
      <c r="F26" s="642"/>
    </row>
    <row r="27" spans="1:6" ht="12.75" customHeight="1">
      <c r="A27" s="130">
        <v>1000207</v>
      </c>
      <c r="B27" s="463" t="s">
        <v>512</v>
      </c>
      <c r="C27" s="464" t="s">
        <v>511</v>
      </c>
      <c r="D27" s="552"/>
      <c r="E27" s="552"/>
      <c r="F27" s="642"/>
    </row>
    <row r="28" spans="1:6" ht="12.75" customHeight="1">
      <c r="A28" s="276">
        <v>1000207</v>
      </c>
      <c r="B28" s="34" t="s">
        <v>332</v>
      </c>
      <c r="C28" s="20" t="s">
        <v>73</v>
      </c>
      <c r="D28" s="550"/>
      <c r="E28" s="550"/>
      <c r="F28" s="642"/>
    </row>
    <row r="29" spans="1:6" ht="12.75" customHeight="1">
      <c r="A29" s="276">
        <v>1000207</v>
      </c>
      <c r="B29" s="34" t="s">
        <v>328</v>
      </c>
      <c r="C29" s="20" t="s">
        <v>74</v>
      </c>
      <c r="D29" s="20"/>
      <c r="E29" s="20"/>
      <c r="F29" s="642"/>
    </row>
    <row r="31" spans="1:5" ht="12.75">
      <c r="A31" s="561" t="s">
        <v>659</v>
      </c>
      <c r="B31"/>
      <c r="C31" s="562" t="s">
        <v>660</v>
      </c>
      <c r="D31" s="3">
        <v>49</v>
      </c>
      <c r="E31" s="48" t="s">
        <v>1092</v>
      </c>
    </row>
  </sheetData>
  <sheetProtection/>
  <printOptions/>
  <pageMargins left="0.75" right="0.24" top="0.61" bottom="0.55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9.140625" style="3" customWidth="1"/>
    <col min="2" max="2" width="9.140625" style="41" customWidth="1"/>
    <col min="3" max="3" width="49.140625" style="3" customWidth="1"/>
    <col min="4" max="5" width="9.140625" style="3" customWidth="1"/>
    <col min="6" max="6" width="6.28125" style="640" bestFit="1" customWidth="1"/>
    <col min="7" max="16384" width="9.140625" style="3" customWidth="1"/>
  </cols>
  <sheetData>
    <row r="1" spans="1:3" ht="12.75">
      <c r="A1" s="29" t="s">
        <v>290</v>
      </c>
      <c r="B1" s="123"/>
      <c r="C1" s="121"/>
    </row>
    <row r="2" spans="1:5" ht="12.75">
      <c r="A2" s="55"/>
      <c r="B2" s="125"/>
      <c r="C2" s="121"/>
      <c r="E2" s="44" t="s">
        <v>180</v>
      </c>
    </row>
    <row r="3" spans="1:6" ht="25.5" customHeight="1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  <c r="F3" s="647" t="s">
        <v>1440</v>
      </c>
    </row>
    <row r="4" spans="1:6" ht="12.75" customHeight="1">
      <c r="A4" s="327"/>
      <c r="B4" s="328"/>
      <c r="C4" s="325" t="s">
        <v>91</v>
      </c>
      <c r="D4" s="664">
        <f>SUM(D5:D8)</f>
        <v>5738</v>
      </c>
      <c r="E4" s="664">
        <f>SUM(E5:E8)</f>
        <v>7750</v>
      </c>
      <c r="F4" s="642">
        <f aca="true" t="shared" si="0" ref="F4:F13">E4/D4*100</f>
        <v>135.06448239804809</v>
      </c>
    </row>
    <row r="5" spans="1:6" ht="12.75" customHeight="1">
      <c r="A5" s="356">
        <v>1500016</v>
      </c>
      <c r="B5" s="32"/>
      <c r="C5" s="4" t="s">
        <v>142</v>
      </c>
      <c r="D5" s="21">
        <v>3439</v>
      </c>
      <c r="E5" s="21">
        <v>3450</v>
      </c>
      <c r="F5" s="642">
        <f t="shared" si="0"/>
        <v>100.31986042454201</v>
      </c>
    </row>
    <row r="6" spans="1:6" ht="12.75" customHeight="1">
      <c r="A6" s="356">
        <v>1500016</v>
      </c>
      <c r="B6" s="32" t="s">
        <v>326</v>
      </c>
      <c r="C6" s="4" t="s">
        <v>139</v>
      </c>
      <c r="D6" s="21">
        <v>2299</v>
      </c>
      <c r="E6" s="21">
        <v>2300</v>
      </c>
      <c r="F6" s="642">
        <f t="shared" si="0"/>
        <v>100.04349717268377</v>
      </c>
    </row>
    <row r="7" spans="1:6" ht="12.75" customHeight="1">
      <c r="A7" s="503">
        <v>1200056</v>
      </c>
      <c r="B7" s="504"/>
      <c r="C7" s="505" t="s">
        <v>983</v>
      </c>
      <c r="D7" s="507">
        <v>0</v>
      </c>
      <c r="E7" s="507">
        <v>2000</v>
      </c>
      <c r="F7" s="642"/>
    </row>
    <row r="8" spans="1:6" ht="12.75" customHeight="1">
      <c r="A8" s="527">
        <v>1200055</v>
      </c>
      <c r="B8" s="518"/>
      <c r="C8" s="505" t="s">
        <v>982</v>
      </c>
      <c r="D8" s="507">
        <v>0</v>
      </c>
      <c r="E8" s="510"/>
      <c r="F8" s="642"/>
    </row>
    <row r="9" spans="1:6" ht="12.75" customHeight="1">
      <c r="A9" s="378"/>
      <c r="B9" s="379"/>
      <c r="C9" s="325" t="s">
        <v>147</v>
      </c>
      <c r="D9" s="664">
        <f>SUM(D10:D15)</f>
        <v>392</v>
      </c>
      <c r="E9" s="664">
        <f>SUM(E10:E15)</f>
        <v>840</v>
      </c>
      <c r="F9" s="642">
        <f t="shared" si="0"/>
        <v>214.28571428571428</v>
      </c>
    </row>
    <row r="10" spans="1:6" ht="12.75" customHeight="1">
      <c r="A10" s="130" t="s">
        <v>18</v>
      </c>
      <c r="B10" s="33"/>
      <c r="C10" s="4" t="s">
        <v>225</v>
      </c>
      <c r="D10" s="21"/>
      <c r="E10" s="21"/>
      <c r="F10" s="642"/>
    </row>
    <row r="11" spans="1:6" ht="12.75" customHeight="1">
      <c r="A11" s="356" t="s">
        <v>97</v>
      </c>
      <c r="B11" s="32"/>
      <c r="C11" s="4" t="s">
        <v>96</v>
      </c>
      <c r="D11" s="21">
        <v>381</v>
      </c>
      <c r="E11" s="21">
        <v>380</v>
      </c>
      <c r="F11" s="642">
        <f t="shared" si="0"/>
        <v>99.73753280839895</v>
      </c>
    </row>
    <row r="12" spans="1:6" ht="12.75" customHeight="1">
      <c r="A12" s="356" t="s">
        <v>21</v>
      </c>
      <c r="B12" s="32"/>
      <c r="C12" s="4" t="s">
        <v>226</v>
      </c>
      <c r="D12" s="21"/>
      <c r="E12" s="21"/>
      <c r="F12" s="642"/>
    </row>
    <row r="13" spans="1:6" ht="25.5">
      <c r="A13" s="356" t="s">
        <v>100</v>
      </c>
      <c r="B13" s="32"/>
      <c r="C13" s="4" t="s">
        <v>227</v>
      </c>
      <c r="D13" s="21">
        <v>11</v>
      </c>
      <c r="E13" s="21">
        <v>10</v>
      </c>
      <c r="F13" s="642">
        <f t="shared" si="0"/>
        <v>90.9090909090909</v>
      </c>
    </row>
    <row r="14" spans="1:6" ht="12.75" customHeight="1">
      <c r="A14" s="356" t="s">
        <v>99</v>
      </c>
      <c r="B14" s="32"/>
      <c r="C14" s="4" t="s">
        <v>98</v>
      </c>
      <c r="D14" s="21"/>
      <c r="E14" s="21"/>
      <c r="F14" s="642"/>
    </row>
    <row r="15" spans="1:6" ht="12.75">
      <c r="A15" s="511">
        <v>1200057</v>
      </c>
      <c r="B15" s="528"/>
      <c r="C15" s="505" t="s">
        <v>984</v>
      </c>
      <c r="D15" s="507">
        <v>0</v>
      </c>
      <c r="E15" s="510">
        <v>450</v>
      </c>
      <c r="F15" s="642"/>
    </row>
    <row r="17" spans="1:4" ht="12.75">
      <c r="A17" s="564" t="s">
        <v>922</v>
      </c>
      <c r="B17" s="39"/>
      <c r="C17" s="565" t="s">
        <v>923</v>
      </c>
      <c r="D17" s="3">
        <v>9</v>
      </c>
    </row>
    <row r="18" spans="1:4" ht="12.75">
      <c r="A18" s="566" t="s">
        <v>13</v>
      </c>
      <c r="B18" s="567"/>
      <c r="C18" s="568" t="s">
        <v>204</v>
      </c>
      <c r="D18" s="3">
        <v>25</v>
      </c>
    </row>
  </sheetData>
  <sheetProtection/>
  <printOptions/>
  <pageMargins left="0.75" right="0.2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140625" style="143" customWidth="1"/>
    <col min="2" max="2" width="9.140625" style="153" customWidth="1"/>
    <col min="3" max="3" width="49.140625" style="3" customWidth="1"/>
    <col min="4" max="5" width="9.140625" style="3" customWidth="1"/>
    <col min="6" max="6" width="6.57421875" style="640" bestFit="1" customWidth="1"/>
    <col min="7" max="16384" width="9.140625" style="3" customWidth="1"/>
  </cols>
  <sheetData>
    <row r="1" spans="1:3" ht="15.75" customHeight="1">
      <c r="A1" s="112" t="s">
        <v>291</v>
      </c>
      <c r="B1" s="113"/>
      <c r="C1" s="121"/>
    </row>
    <row r="2" spans="1:5" ht="15.75" customHeight="1">
      <c r="A2" s="142"/>
      <c r="B2" s="152"/>
      <c r="C2" s="121"/>
      <c r="E2" s="44" t="s">
        <v>181</v>
      </c>
    </row>
    <row r="3" spans="1:6" ht="33" customHeight="1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  <c r="F3" s="647" t="s">
        <v>1440</v>
      </c>
    </row>
    <row r="4" spans="1:6" ht="15.75" customHeight="1">
      <c r="A4" s="376"/>
      <c r="B4" s="377"/>
      <c r="C4" s="325" t="s">
        <v>91</v>
      </c>
      <c r="D4" s="380">
        <f>SUM(D5:D13)</f>
        <v>5423</v>
      </c>
      <c r="E4" s="380">
        <f>SUM(E5:E13)</f>
        <v>5435</v>
      </c>
      <c r="F4" s="642">
        <f aca="true" t="shared" si="0" ref="F4:F23">E4/D4*100</f>
        <v>100.2212797344643</v>
      </c>
    </row>
    <row r="5" spans="1:6" ht="24.75" customHeight="1">
      <c r="A5" s="130">
        <v>1600014</v>
      </c>
      <c r="B5" s="33" t="s">
        <v>327</v>
      </c>
      <c r="C5" s="4" t="s">
        <v>964</v>
      </c>
      <c r="D5" s="268">
        <v>1</v>
      </c>
      <c r="E5" s="268">
        <v>10</v>
      </c>
      <c r="F5" s="642">
        <f t="shared" si="0"/>
        <v>1000</v>
      </c>
    </row>
    <row r="6" spans="1:6" ht="24.75" customHeight="1">
      <c r="A6" s="130">
        <v>1600014</v>
      </c>
      <c r="B6" s="33" t="s">
        <v>327</v>
      </c>
      <c r="C6" s="4" t="s">
        <v>965</v>
      </c>
      <c r="D6" s="268">
        <v>222</v>
      </c>
      <c r="E6" s="268">
        <v>150</v>
      </c>
      <c r="F6" s="642">
        <f t="shared" si="0"/>
        <v>67.56756756756756</v>
      </c>
    </row>
    <row r="7" spans="1:6" ht="24.75" customHeight="1">
      <c r="A7" s="130">
        <v>1600014</v>
      </c>
      <c r="B7" s="33" t="s">
        <v>327</v>
      </c>
      <c r="C7" s="4" t="s">
        <v>966</v>
      </c>
      <c r="D7" s="268">
        <v>341</v>
      </c>
      <c r="E7" s="268">
        <v>300</v>
      </c>
      <c r="F7" s="642">
        <f t="shared" si="0"/>
        <v>87.97653958944281</v>
      </c>
    </row>
    <row r="8" spans="1:6" ht="24.75" customHeight="1">
      <c r="A8" s="130">
        <v>1600014</v>
      </c>
      <c r="B8" s="33" t="s">
        <v>327</v>
      </c>
      <c r="C8" s="4" t="s">
        <v>463</v>
      </c>
      <c r="D8" s="537">
        <v>325</v>
      </c>
      <c r="E8" s="537">
        <v>300</v>
      </c>
      <c r="F8" s="642">
        <f t="shared" si="0"/>
        <v>92.3076923076923</v>
      </c>
    </row>
    <row r="9" spans="1:6" ht="24.75" customHeight="1">
      <c r="A9" s="130">
        <v>1600014</v>
      </c>
      <c r="B9" s="33" t="s">
        <v>512</v>
      </c>
      <c r="C9" s="8" t="s">
        <v>543</v>
      </c>
      <c r="D9" s="537">
        <v>0</v>
      </c>
      <c r="E9" s="537">
        <v>15</v>
      </c>
      <c r="F9" s="642"/>
    </row>
    <row r="10" spans="1:6" ht="12.75" customHeight="1">
      <c r="A10" s="130">
        <v>1600014</v>
      </c>
      <c r="B10" s="33" t="s">
        <v>332</v>
      </c>
      <c r="C10" s="4" t="s">
        <v>101</v>
      </c>
      <c r="D10" s="268">
        <v>3588</v>
      </c>
      <c r="E10" s="268">
        <v>3600</v>
      </c>
      <c r="F10" s="642">
        <f t="shared" si="0"/>
        <v>100.33444816053512</v>
      </c>
    </row>
    <row r="11" spans="1:6" ht="13.5" customHeight="1">
      <c r="A11" s="130">
        <v>1600014</v>
      </c>
      <c r="B11" s="33" t="s">
        <v>326</v>
      </c>
      <c r="C11" s="4" t="s">
        <v>139</v>
      </c>
      <c r="D11" s="268">
        <v>946</v>
      </c>
      <c r="E11" s="268">
        <v>1000</v>
      </c>
      <c r="F11" s="642">
        <f t="shared" si="0"/>
        <v>105.70824524312896</v>
      </c>
    </row>
    <row r="12" spans="1:6" ht="12.75" customHeight="1">
      <c r="A12" s="503">
        <v>1200056</v>
      </c>
      <c r="B12" s="504"/>
      <c r="C12" s="505" t="s">
        <v>983</v>
      </c>
      <c r="D12" s="507">
        <v>0</v>
      </c>
      <c r="E12" s="507">
        <v>50</v>
      </c>
      <c r="F12" s="642"/>
    </row>
    <row r="13" spans="1:6" ht="12.75" customHeight="1">
      <c r="A13" s="503">
        <v>1200055</v>
      </c>
      <c r="B13" s="504"/>
      <c r="C13" s="505" t="s">
        <v>982</v>
      </c>
      <c r="D13" s="507">
        <v>0</v>
      </c>
      <c r="E13" s="529">
        <v>10</v>
      </c>
      <c r="F13" s="642"/>
    </row>
    <row r="14" spans="1:6" ht="12.75" customHeight="1">
      <c r="A14" s="319"/>
      <c r="B14" s="320"/>
      <c r="C14" s="325" t="s">
        <v>147</v>
      </c>
      <c r="D14" s="380">
        <f>SUM(D15:D23)</f>
        <v>4442</v>
      </c>
      <c r="E14" s="380">
        <f>SUM(E15:E23)</f>
        <v>4330</v>
      </c>
      <c r="F14" s="642">
        <f t="shared" si="0"/>
        <v>97.47861323728051</v>
      </c>
    </row>
    <row r="15" spans="1:6" ht="12.75" customHeight="1">
      <c r="A15" s="130" t="s">
        <v>102</v>
      </c>
      <c r="B15" s="33"/>
      <c r="C15" s="4" t="s">
        <v>228</v>
      </c>
      <c r="D15" s="268">
        <v>890</v>
      </c>
      <c r="E15" s="268">
        <v>850</v>
      </c>
      <c r="F15" s="642">
        <f t="shared" si="0"/>
        <v>95.50561797752809</v>
      </c>
    </row>
    <row r="16" spans="1:6" ht="12.75" customHeight="1">
      <c r="A16" s="130" t="s">
        <v>103</v>
      </c>
      <c r="B16" s="33"/>
      <c r="C16" s="4" t="s">
        <v>229</v>
      </c>
      <c r="D16" s="268">
        <v>342</v>
      </c>
      <c r="E16" s="268">
        <v>300</v>
      </c>
      <c r="F16" s="642">
        <f t="shared" si="0"/>
        <v>87.71929824561403</v>
      </c>
    </row>
    <row r="17" spans="1:6" ht="12.75" customHeight="1">
      <c r="A17" s="130" t="s">
        <v>104</v>
      </c>
      <c r="B17" s="33"/>
      <c r="C17" s="4" t="s">
        <v>230</v>
      </c>
      <c r="D17" s="268">
        <v>887</v>
      </c>
      <c r="E17" s="268">
        <v>850</v>
      </c>
      <c r="F17" s="642">
        <f t="shared" si="0"/>
        <v>95.82863585118376</v>
      </c>
    </row>
    <row r="18" spans="1:6" ht="12.75" customHeight="1">
      <c r="A18" s="130" t="s">
        <v>105</v>
      </c>
      <c r="B18" s="33"/>
      <c r="C18" s="4" t="s">
        <v>231</v>
      </c>
      <c r="D18" s="268">
        <v>86</v>
      </c>
      <c r="E18" s="268">
        <v>15</v>
      </c>
      <c r="F18" s="642">
        <f t="shared" si="0"/>
        <v>17.441860465116278</v>
      </c>
    </row>
    <row r="19" spans="1:6" ht="12.75" customHeight="1">
      <c r="A19" s="130" t="s">
        <v>106</v>
      </c>
      <c r="B19" s="33"/>
      <c r="C19" s="4" t="s">
        <v>232</v>
      </c>
      <c r="D19" s="268">
        <v>15</v>
      </c>
      <c r="E19" s="268">
        <v>15</v>
      </c>
      <c r="F19" s="642">
        <f t="shared" si="0"/>
        <v>100</v>
      </c>
    </row>
    <row r="20" spans="1:6" ht="12.75" customHeight="1">
      <c r="A20" s="130" t="s">
        <v>107</v>
      </c>
      <c r="B20" s="33"/>
      <c r="C20" s="4" t="s">
        <v>214</v>
      </c>
      <c r="D20" s="268">
        <v>282</v>
      </c>
      <c r="E20" s="268">
        <v>290</v>
      </c>
      <c r="F20" s="642">
        <f t="shared" si="0"/>
        <v>102.83687943262412</v>
      </c>
    </row>
    <row r="21" spans="1:6" ht="12.75" customHeight="1">
      <c r="A21" s="130" t="s">
        <v>108</v>
      </c>
      <c r="B21" s="33"/>
      <c r="C21" s="4" t="s">
        <v>215</v>
      </c>
      <c r="D21" s="268">
        <v>1619</v>
      </c>
      <c r="E21" s="268">
        <v>1700</v>
      </c>
      <c r="F21" s="642">
        <f t="shared" si="0"/>
        <v>105.00308832612724</v>
      </c>
    </row>
    <row r="22" spans="1:6" ht="12.75" customHeight="1">
      <c r="A22" s="130" t="s">
        <v>109</v>
      </c>
      <c r="B22" s="33"/>
      <c r="C22" s="4" t="s">
        <v>212</v>
      </c>
      <c r="D22" s="268">
        <v>312</v>
      </c>
      <c r="E22" s="268">
        <v>300</v>
      </c>
      <c r="F22" s="642">
        <f t="shared" si="0"/>
        <v>96.15384615384616</v>
      </c>
    </row>
    <row r="23" spans="1:6" ht="12.75" customHeight="1">
      <c r="A23" s="130" t="s">
        <v>110</v>
      </c>
      <c r="B23" s="33"/>
      <c r="C23" s="4" t="s">
        <v>233</v>
      </c>
      <c r="D23" s="268">
        <v>9</v>
      </c>
      <c r="E23" s="268">
        <v>10</v>
      </c>
      <c r="F23" s="642">
        <f t="shared" si="0"/>
        <v>111.11111111111111</v>
      </c>
    </row>
    <row r="24" spans="1:2" ht="34.5" customHeight="1">
      <c r="A24" s="3"/>
      <c r="B24" s="41"/>
    </row>
    <row r="25" spans="1:5" ht="12.75" customHeight="1">
      <c r="A25" s="711" t="s">
        <v>0</v>
      </c>
      <c r="B25" s="711"/>
      <c r="C25" s="711"/>
      <c r="D25" s="711"/>
      <c r="E25" s="711"/>
    </row>
    <row r="26" spans="1:5" ht="12.75">
      <c r="A26" s="711"/>
      <c r="B26" s="711"/>
      <c r="C26" s="711"/>
      <c r="D26" s="711"/>
      <c r="E26" s="711"/>
    </row>
    <row r="27" spans="1:2" ht="12.75">
      <c r="A27" s="3"/>
      <c r="B27" s="41"/>
    </row>
    <row r="28" spans="1:2" ht="12.75">
      <c r="A28" s="3"/>
      <c r="B28" s="41"/>
    </row>
    <row r="29" spans="1:2" ht="12.75">
      <c r="A29" s="3"/>
      <c r="B29" s="41"/>
    </row>
    <row r="30" spans="1:2" ht="12.75">
      <c r="A30" s="3"/>
      <c r="B30" s="41"/>
    </row>
    <row r="31" spans="1:2" ht="12.75">
      <c r="A31" s="3"/>
      <c r="B31" s="41"/>
    </row>
    <row r="32" spans="1:2" ht="12.75">
      <c r="A32" s="3"/>
      <c r="B32" s="41"/>
    </row>
    <row r="33" spans="1:2" ht="12.75">
      <c r="A33" s="3"/>
      <c r="B33" s="41"/>
    </row>
    <row r="34" spans="1:2" ht="12.75">
      <c r="A34" s="3"/>
      <c r="B34" s="41"/>
    </row>
    <row r="35" spans="1:2" ht="12.75">
      <c r="A35" s="3"/>
      <c r="B35" s="41"/>
    </row>
    <row r="36" spans="1:2" ht="12.75">
      <c r="A36" s="3"/>
      <c r="B36" s="41"/>
    </row>
    <row r="37" spans="1:2" ht="12.75">
      <c r="A37" s="3"/>
      <c r="B37" s="41"/>
    </row>
    <row r="38" spans="1:2" ht="12.75">
      <c r="A38" s="3"/>
      <c r="B38" s="41"/>
    </row>
    <row r="39" spans="1:2" ht="12.75">
      <c r="A39" s="3"/>
      <c r="B39" s="41"/>
    </row>
    <row r="40" spans="1:2" ht="12.75">
      <c r="A40" s="3"/>
      <c r="B40" s="41"/>
    </row>
  </sheetData>
  <sheetProtection/>
  <mergeCells count="1">
    <mergeCell ref="A25:E26"/>
  </mergeCells>
  <printOptions/>
  <pageMargins left="0.75" right="0.24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E13" sqref="E13"/>
    </sheetView>
  </sheetViews>
  <sheetFormatPr defaultColWidth="9.140625" defaultRowHeight="12.75"/>
  <cols>
    <col min="1" max="1" width="9.140625" style="3" customWidth="1"/>
    <col min="2" max="2" width="9.140625" style="41" customWidth="1"/>
    <col min="3" max="3" width="49.140625" style="3" customWidth="1"/>
    <col min="4" max="4" width="9.28125" style="3" customWidth="1"/>
    <col min="5" max="5" width="10.421875" style="3" customWidth="1"/>
    <col min="6" max="6" width="6.28125" style="640" bestFit="1" customWidth="1"/>
    <col min="7" max="16384" width="9.140625" style="3" customWidth="1"/>
  </cols>
  <sheetData>
    <row r="1" spans="1:3" ht="12.75">
      <c r="A1" s="29" t="s">
        <v>292</v>
      </c>
      <c r="B1" s="123"/>
      <c r="C1" s="121"/>
    </row>
    <row r="2" spans="1:7" ht="12.75">
      <c r="A2" s="55"/>
      <c r="B2" s="125"/>
      <c r="C2" s="121"/>
      <c r="E2" s="44" t="s">
        <v>182</v>
      </c>
      <c r="G2" s="48"/>
    </row>
    <row r="3" spans="1:7" ht="26.25" customHeight="1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  <c r="F3" s="647" t="s">
        <v>1440</v>
      </c>
      <c r="G3" s="48"/>
    </row>
    <row r="4" spans="1:6" ht="12.75">
      <c r="A4" s="376"/>
      <c r="B4" s="377"/>
      <c r="C4" s="325" t="s">
        <v>91</v>
      </c>
      <c r="D4" s="318">
        <f>SUM(D5:D12)</f>
        <v>3404</v>
      </c>
      <c r="E4" s="318">
        <f>SUM(E5:E12)</f>
        <v>4748</v>
      </c>
      <c r="F4" s="642">
        <f aca="true" t="shared" si="0" ref="F4:F35">E4/D4*100</f>
        <v>139.48296122209166</v>
      </c>
    </row>
    <row r="5" spans="1:6" ht="26.25" customHeight="1">
      <c r="A5" s="130">
        <v>1800010</v>
      </c>
      <c r="B5" s="32" t="s">
        <v>327</v>
      </c>
      <c r="C5" s="4" t="s">
        <v>963</v>
      </c>
      <c r="D5" s="53">
        <v>36</v>
      </c>
      <c r="E5" s="53">
        <v>30</v>
      </c>
      <c r="F5" s="642">
        <f t="shared" si="0"/>
        <v>83.33333333333334</v>
      </c>
    </row>
    <row r="6" spans="1:6" ht="25.5">
      <c r="A6" s="130">
        <v>1800010</v>
      </c>
      <c r="B6" s="32" t="s">
        <v>327</v>
      </c>
      <c r="C6" s="4" t="s">
        <v>903</v>
      </c>
      <c r="D6" s="53">
        <v>399</v>
      </c>
      <c r="E6" s="53">
        <v>360</v>
      </c>
      <c r="F6" s="642">
        <f t="shared" si="0"/>
        <v>90.22556390977444</v>
      </c>
    </row>
    <row r="7" spans="1:6" ht="25.5">
      <c r="A7" s="130">
        <v>1800010</v>
      </c>
      <c r="B7" s="32" t="s">
        <v>327</v>
      </c>
      <c r="C7" s="4" t="s">
        <v>904</v>
      </c>
      <c r="D7" s="200">
        <v>49</v>
      </c>
      <c r="E7" s="200">
        <v>50</v>
      </c>
      <c r="F7" s="642">
        <f t="shared" si="0"/>
        <v>102.04081632653062</v>
      </c>
    </row>
    <row r="8" spans="1:6" ht="12.75">
      <c r="A8" s="130">
        <v>1800010</v>
      </c>
      <c r="B8" s="32" t="s">
        <v>332</v>
      </c>
      <c r="C8" s="4" t="s">
        <v>111</v>
      </c>
      <c r="D8" s="21">
        <v>2046</v>
      </c>
      <c r="E8" s="21">
        <v>2800</v>
      </c>
      <c r="F8" s="642">
        <f t="shared" si="0"/>
        <v>136.85239491691104</v>
      </c>
    </row>
    <row r="9" spans="1:6" ht="12.75">
      <c r="A9" s="356">
        <v>1800010</v>
      </c>
      <c r="B9" s="32" t="s">
        <v>326</v>
      </c>
      <c r="C9" s="4" t="s">
        <v>139</v>
      </c>
      <c r="D9" s="21">
        <v>874</v>
      </c>
      <c r="E9" s="21">
        <v>1400</v>
      </c>
      <c r="F9" s="642">
        <f t="shared" si="0"/>
        <v>160.18306636155606</v>
      </c>
    </row>
    <row r="10" spans="1:6" ht="12.75">
      <c r="A10" s="503">
        <v>1200056</v>
      </c>
      <c r="B10" s="504"/>
      <c r="C10" s="505" t="s">
        <v>983</v>
      </c>
      <c r="D10" s="507">
        <v>0</v>
      </c>
      <c r="E10" s="507">
        <v>100</v>
      </c>
      <c r="F10" s="642"/>
    </row>
    <row r="11" spans="1:6" ht="12.75">
      <c r="A11" s="527">
        <v>1800011</v>
      </c>
      <c r="B11" s="518"/>
      <c r="C11" s="506" t="s">
        <v>1010</v>
      </c>
      <c r="D11" s="510">
        <v>0</v>
      </c>
      <c r="E11" s="510">
        <v>5</v>
      </c>
      <c r="F11" s="642"/>
    </row>
    <row r="12" spans="1:6" ht="12.75">
      <c r="A12" s="527">
        <v>1200055</v>
      </c>
      <c r="B12" s="518"/>
      <c r="C12" s="505" t="s">
        <v>982</v>
      </c>
      <c r="D12" s="510">
        <v>0</v>
      </c>
      <c r="E12" s="510">
        <v>3</v>
      </c>
      <c r="F12" s="642"/>
    </row>
    <row r="13" spans="1:6" ht="12.75">
      <c r="A13" s="378"/>
      <c r="B13" s="379"/>
      <c r="C13" s="325" t="s">
        <v>151</v>
      </c>
      <c r="D13" s="318">
        <f>SUM(D14:D34)</f>
        <v>44931</v>
      </c>
      <c r="E13" s="318">
        <f>SUM(E14:E34)</f>
        <v>46250</v>
      </c>
      <c r="F13" s="642">
        <f t="shared" si="0"/>
        <v>102.93561238343239</v>
      </c>
    </row>
    <row r="14" spans="1:6" ht="12.75">
      <c r="A14" s="355">
        <v>1800101</v>
      </c>
      <c r="B14" s="32"/>
      <c r="C14" s="4" t="s">
        <v>411</v>
      </c>
      <c r="D14" s="21">
        <v>348</v>
      </c>
      <c r="E14" s="21">
        <v>400</v>
      </c>
      <c r="F14" s="642">
        <f t="shared" si="0"/>
        <v>114.94252873563218</v>
      </c>
    </row>
    <row r="15" spans="1:6" ht="12.75">
      <c r="A15" s="355">
        <v>1800119</v>
      </c>
      <c r="B15" s="32"/>
      <c r="C15" s="4" t="s">
        <v>412</v>
      </c>
      <c r="D15" s="21">
        <v>1834</v>
      </c>
      <c r="E15" s="21">
        <v>2000</v>
      </c>
      <c r="F15" s="642">
        <f t="shared" si="0"/>
        <v>109.05125408942202</v>
      </c>
    </row>
    <row r="16" spans="1:6" ht="15" customHeight="1">
      <c r="A16" s="355">
        <v>1800127</v>
      </c>
      <c r="B16" s="32"/>
      <c r="C16" s="4" t="s">
        <v>413</v>
      </c>
      <c r="D16" s="21">
        <v>366</v>
      </c>
      <c r="E16" s="21">
        <v>150</v>
      </c>
      <c r="F16" s="642">
        <f t="shared" si="0"/>
        <v>40.98360655737705</v>
      </c>
    </row>
    <row r="17" spans="1:6" ht="12.75">
      <c r="A17" s="355">
        <v>1800135</v>
      </c>
      <c r="B17" s="32"/>
      <c r="C17" s="4" t="s">
        <v>414</v>
      </c>
      <c r="D17" s="21">
        <v>4322</v>
      </c>
      <c r="E17" s="21">
        <v>4500</v>
      </c>
      <c r="F17" s="642">
        <f t="shared" si="0"/>
        <v>104.1184636742249</v>
      </c>
    </row>
    <row r="18" spans="1:6" ht="12.75">
      <c r="A18" s="355">
        <v>1800143</v>
      </c>
      <c r="B18" s="32"/>
      <c r="C18" s="4" t="s">
        <v>415</v>
      </c>
      <c r="D18" s="21">
        <v>4287</v>
      </c>
      <c r="E18" s="21">
        <v>4500</v>
      </c>
      <c r="F18" s="642">
        <f t="shared" si="0"/>
        <v>104.96850944716584</v>
      </c>
    </row>
    <row r="19" spans="1:6" ht="25.5">
      <c r="A19" s="355">
        <v>1800150</v>
      </c>
      <c r="B19" s="32"/>
      <c r="C19" s="4" t="s">
        <v>416</v>
      </c>
      <c r="D19" s="21"/>
      <c r="E19" s="21"/>
      <c r="F19" s="642"/>
    </row>
    <row r="20" spans="1:6" ht="12.75">
      <c r="A20" s="355">
        <v>1800168</v>
      </c>
      <c r="B20" s="32"/>
      <c r="C20" s="4" t="s">
        <v>417</v>
      </c>
      <c r="D20" s="21">
        <v>1444</v>
      </c>
      <c r="E20" s="21">
        <v>1800</v>
      </c>
      <c r="F20" s="642">
        <f t="shared" si="0"/>
        <v>124.65373961218837</v>
      </c>
    </row>
    <row r="21" spans="1:6" ht="12.75">
      <c r="A21" s="355" t="s">
        <v>112</v>
      </c>
      <c r="B21" s="32"/>
      <c r="C21" s="4" t="s">
        <v>418</v>
      </c>
      <c r="D21" s="21">
        <v>534</v>
      </c>
      <c r="E21" s="21">
        <v>650</v>
      </c>
      <c r="F21" s="642">
        <f t="shared" si="0"/>
        <v>121.72284644194758</v>
      </c>
    </row>
    <row r="22" spans="1:6" ht="12.75">
      <c r="A22" s="355" t="s">
        <v>113</v>
      </c>
      <c r="B22" s="32"/>
      <c r="C22" s="4" t="s">
        <v>419</v>
      </c>
      <c r="D22" s="21">
        <v>1663</v>
      </c>
      <c r="E22" s="21">
        <v>1700</v>
      </c>
      <c r="F22" s="642">
        <f t="shared" si="0"/>
        <v>102.22489476849069</v>
      </c>
    </row>
    <row r="23" spans="1:6" ht="12.75">
      <c r="A23" s="355">
        <v>1800176</v>
      </c>
      <c r="B23" s="32"/>
      <c r="C23" s="4" t="s">
        <v>420</v>
      </c>
      <c r="D23" s="21">
        <v>760</v>
      </c>
      <c r="E23" s="21">
        <v>800</v>
      </c>
      <c r="F23" s="642">
        <f t="shared" si="0"/>
        <v>105.26315789473684</v>
      </c>
    </row>
    <row r="24" spans="1:6" ht="12.75">
      <c r="A24" s="355" t="s">
        <v>114</v>
      </c>
      <c r="B24" s="32"/>
      <c r="C24" s="4" t="s">
        <v>143</v>
      </c>
      <c r="D24" s="21">
        <v>19998</v>
      </c>
      <c r="E24" s="21">
        <v>20000</v>
      </c>
      <c r="F24" s="642">
        <f t="shared" si="0"/>
        <v>100.0100010001</v>
      </c>
    </row>
    <row r="25" spans="1:6" ht="12.75">
      <c r="A25" s="527">
        <v>1800052</v>
      </c>
      <c r="B25" s="518"/>
      <c r="C25" s="506" t="s">
        <v>1011</v>
      </c>
      <c r="D25" s="510">
        <v>0</v>
      </c>
      <c r="E25" s="510">
        <v>150</v>
      </c>
      <c r="F25" s="642"/>
    </row>
    <row r="26" spans="1:6" ht="25.5">
      <c r="A26" s="355" t="s">
        <v>115</v>
      </c>
      <c r="B26" s="32"/>
      <c r="C26" s="4" t="s">
        <v>422</v>
      </c>
      <c r="D26" s="21">
        <v>124</v>
      </c>
      <c r="E26" s="21">
        <v>100</v>
      </c>
      <c r="F26" s="642">
        <f t="shared" si="0"/>
        <v>80.64516129032258</v>
      </c>
    </row>
    <row r="27" spans="1:6" ht="25.5">
      <c r="A27" s="355">
        <v>1800184</v>
      </c>
      <c r="B27" s="32"/>
      <c r="C27" s="4" t="s">
        <v>423</v>
      </c>
      <c r="D27" s="21"/>
      <c r="E27" s="21"/>
      <c r="F27" s="642"/>
    </row>
    <row r="28" spans="1:6" ht="12.75" customHeight="1">
      <c r="A28" s="355">
        <v>1800192</v>
      </c>
      <c r="B28" s="32"/>
      <c r="C28" s="4" t="s">
        <v>424</v>
      </c>
      <c r="D28" s="21"/>
      <c r="E28" s="21"/>
      <c r="F28" s="642"/>
    </row>
    <row r="29" spans="1:6" ht="12.75">
      <c r="A29" s="355">
        <v>1800200</v>
      </c>
      <c r="B29" s="32"/>
      <c r="C29" s="4" t="s">
        <v>426</v>
      </c>
      <c r="D29" s="21">
        <v>1582</v>
      </c>
      <c r="E29" s="21">
        <v>1500</v>
      </c>
      <c r="F29" s="642">
        <f t="shared" si="0"/>
        <v>94.81668773704172</v>
      </c>
    </row>
    <row r="30" spans="1:6" ht="12.75">
      <c r="A30" s="355">
        <v>1800218</v>
      </c>
      <c r="B30" s="32"/>
      <c r="C30" s="4" t="s">
        <v>427</v>
      </c>
      <c r="D30" s="21">
        <v>367</v>
      </c>
      <c r="E30" s="21">
        <v>400</v>
      </c>
      <c r="F30" s="642">
        <f t="shared" si="0"/>
        <v>108.99182561307903</v>
      </c>
    </row>
    <row r="31" spans="1:6" ht="12.75">
      <c r="A31" s="355">
        <v>1800226</v>
      </c>
      <c r="B31" s="32"/>
      <c r="C31" s="4" t="s">
        <v>428</v>
      </c>
      <c r="D31" s="21">
        <v>1166</v>
      </c>
      <c r="E31" s="21">
        <v>1150</v>
      </c>
      <c r="F31" s="642">
        <f t="shared" si="0"/>
        <v>98.62778730703259</v>
      </c>
    </row>
    <row r="32" spans="1:6" ht="12.75">
      <c r="A32" s="355" t="s">
        <v>116</v>
      </c>
      <c r="B32" s="32"/>
      <c r="C32" s="4" t="s">
        <v>425</v>
      </c>
      <c r="D32" s="21">
        <v>2807</v>
      </c>
      <c r="E32" s="21">
        <v>2800</v>
      </c>
      <c r="F32" s="642">
        <f t="shared" si="0"/>
        <v>99.75062344139651</v>
      </c>
    </row>
    <row r="33" spans="1:6" ht="13.5" customHeight="1">
      <c r="A33" s="355">
        <v>1800093</v>
      </c>
      <c r="B33" s="32"/>
      <c r="C33" s="4" t="s">
        <v>421</v>
      </c>
      <c r="D33" s="21">
        <v>3329</v>
      </c>
      <c r="E33" s="21">
        <v>3500</v>
      </c>
      <c r="F33" s="642">
        <f t="shared" si="0"/>
        <v>105.13667768098529</v>
      </c>
    </row>
    <row r="34" spans="1:6" ht="12.75">
      <c r="A34" s="356">
        <v>1000165</v>
      </c>
      <c r="B34" s="32"/>
      <c r="C34" s="4" t="s">
        <v>190</v>
      </c>
      <c r="D34" s="21"/>
      <c r="E34" s="21">
        <v>150</v>
      </c>
      <c r="F34" s="642"/>
    </row>
    <row r="35" spans="1:6" ht="12.75">
      <c r="A35" s="363"/>
      <c r="B35" s="267"/>
      <c r="C35" s="329" t="s">
        <v>396</v>
      </c>
      <c r="D35" s="330">
        <v>2032</v>
      </c>
      <c r="E35" s="330">
        <v>2000</v>
      </c>
      <c r="F35" s="642">
        <f t="shared" si="0"/>
        <v>98.4251968503937</v>
      </c>
    </row>
    <row r="37" spans="1:5" ht="12.75">
      <c r="A37" s="712" t="s">
        <v>902</v>
      </c>
      <c r="B37" s="711"/>
      <c r="C37" s="711"/>
      <c r="D37" s="711"/>
      <c r="E37" s="711"/>
    </row>
  </sheetData>
  <sheetProtection/>
  <mergeCells count="1">
    <mergeCell ref="A37:E37"/>
  </mergeCells>
  <printOptions/>
  <pageMargins left="0.75" right="0.2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9.140625" style="3" customWidth="1"/>
    <col min="2" max="2" width="9.140625" style="41" customWidth="1"/>
    <col min="3" max="3" width="49.140625" style="3" customWidth="1"/>
    <col min="4" max="5" width="9.140625" style="3" customWidth="1"/>
    <col min="6" max="6" width="6.28125" style="640" bestFit="1" customWidth="1"/>
    <col min="7" max="16384" width="9.140625" style="3" customWidth="1"/>
  </cols>
  <sheetData>
    <row r="1" spans="1:3" ht="12.75">
      <c r="A1" s="29" t="s">
        <v>293</v>
      </c>
      <c r="B1" s="123"/>
      <c r="C1" s="121"/>
    </row>
    <row r="2" spans="1:5" ht="12.75">
      <c r="A2" s="55"/>
      <c r="B2" s="125"/>
      <c r="C2" s="121"/>
      <c r="E2" s="44" t="s">
        <v>183</v>
      </c>
    </row>
    <row r="3" spans="1:6" ht="27.75" customHeight="1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  <c r="F3" s="647" t="s">
        <v>1440</v>
      </c>
    </row>
    <row r="4" spans="1:6" ht="12.75">
      <c r="A4" s="376"/>
      <c r="B4" s="377"/>
      <c r="C4" s="325" t="s">
        <v>91</v>
      </c>
      <c r="D4" s="318">
        <f>SUM(D5:D11)</f>
        <v>3040</v>
      </c>
      <c r="E4" s="318">
        <f>SUM(E5:E11)</f>
        <v>3160</v>
      </c>
      <c r="F4" s="642">
        <f aca="true" t="shared" si="0" ref="F4:F21">E4/D4*100</f>
        <v>103.94736842105263</v>
      </c>
    </row>
    <row r="5" spans="1:6" ht="25.5">
      <c r="A5" s="356">
        <v>1700012</v>
      </c>
      <c r="B5" s="32" t="s">
        <v>327</v>
      </c>
      <c r="C5" s="4" t="s">
        <v>968</v>
      </c>
      <c r="D5" s="570"/>
      <c r="E5" s="570"/>
      <c r="F5" s="642"/>
    </row>
    <row r="6" spans="1:6" ht="24.75" customHeight="1">
      <c r="A6" s="356">
        <v>1700012</v>
      </c>
      <c r="B6" s="32" t="s">
        <v>327</v>
      </c>
      <c r="C6" s="4" t="s">
        <v>1</v>
      </c>
      <c r="D6" s="53"/>
      <c r="E6" s="53"/>
      <c r="F6" s="642"/>
    </row>
    <row r="7" spans="1:6" ht="24.75" customHeight="1">
      <c r="A7" s="356">
        <v>1700012</v>
      </c>
      <c r="B7" s="32" t="s">
        <v>327</v>
      </c>
      <c r="C7" s="4" t="s">
        <v>2</v>
      </c>
      <c r="D7" s="53">
        <v>300</v>
      </c>
      <c r="E7" s="53">
        <v>300</v>
      </c>
      <c r="F7" s="642">
        <f t="shared" si="0"/>
        <v>100</v>
      </c>
    </row>
    <row r="8" spans="1:6" ht="12.75">
      <c r="A8" s="356">
        <v>1700012</v>
      </c>
      <c r="B8" s="32" t="s">
        <v>332</v>
      </c>
      <c r="C8" s="4" t="s">
        <v>117</v>
      </c>
      <c r="D8" s="21">
        <v>1670</v>
      </c>
      <c r="E8" s="21">
        <v>1700</v>
      </c>
      <c r="F8" s="642">
        <f t="shared" si="0"/>
        <v>101.79640718562875</v>
      </c>
    </row>
    <row r="9" spans="1:6" ht="12.75">
      <c r="A9" s="356">
        <v>1700012</v>
      </c>
      <c r="B9" s="32" t="s">
        <v>326</v>
      </c>
      <c r="C9" s="4" t="s">
        <v>139</v>
      </c>
      <c r="D9" s="21">
        <v>1070</v>
      </c>
      <c r="E9" s="21">
        <v>1100</v>
      </c>
      <c r="F9" s="642">
        <f t="shared" si="0"/>
        <v>102.803738317757</v>
      </c>
    </row>
    <row r="10" spans="1:6" ht="12.75">
      <c r="A10" s="503">
        <v>1200056</v>
      </c>
      <c r="B10" s="504"/>
      <c r="C10" s="505" t="s">
        <v>983</v>
      </c>
      <c r="D10" s="507">
        <v>0</v>
      </c>
      <c r="E10" s="507">
        <v>50</v>
      </c>
      <c r="F10" s="642"/>
    </row>
    <row r="11" spans="1:6" ht="12.75">
      <c r="A11" s="527">
        <v>1200055</v>
      </c>
      <c r="B11" s="518"/>
      <c r="C11" s="505" t="s">
        <v>982</v>
      </c>
      <c r="D11" s="510">
        <v>0</v>
      </c>
      <c r="E11" s="510">
        <v>10</v>
      </c>
      <c r="F11" s="642"/>
    </row>
    <row r="12" spans="1:6" ht="12.75">
      <c r="A12" s="378"/>
      <c r="B12" s="379"/>
      <c r="C12" s="325" t="s">
        <v>147</v>
      </c>
      <c r="D12" s="318">
        <f>SUM(D13:D21)</f>
        <v>3177</v>
      </c>
      <c r="E12" s="318">
        <f>SUM(E13:E21)</f>
        <v>3240</v>
      </c>
      <c r="F12" s="642">
        <f t="shared" si="0"/>
        <v>101.98300283286119</v>
      </c>
    </row>
    <row r="13" spans="1:6" ht="12.75" customHeight="1">
      <c r="A13" s="356" t="s">
        <v>119</v>
      </c>
      <c r="B13" s="32"/>
      <c r="C13" s="4" t="s">
        <v>118</v>
      </c>
      <c r="D13" s="21">
        <v>1663</v>
      </c>
      <c r="E13" s="21">
        <v>1700</v>
      </c>
      <c r="F13" s="642">
        <f t="shared" si="0"/>
        <v>102.22489476849069</v>
      </c>
    </row>
    <row r="14" spans="1:6" ht="12.75" customHeight="1">
      <c r="A14" s="356" t="s">
        <v>120</v>
      </c>
      <c r="B14" s="32"/>
      <c r="C14" s="4" t="s">
        <v>49</v>
      </c>
      <c r="D14" s="21">
        <v>250</v>
      </c>
      <c r="E14" s="21">
        <v>250</v>
      </c>
      <c r="F14" s="642">
        <f t="shared" si="0"/>
        <v>100</v>
      </c>
    </row>
    <row r="15" spans="1:6" ht="12.75" customHeight="1">
      <c r="A15" s="356" t="s">
        <v>122</v>
      </c>
      <c r="B15" s="32"/>
      <c r="C15" s="4" t="s">
        <v>121</v>
      </c>
      <c r="D15" s="21">
        <v>158</v>
      </c>
      <c r="E15" s="21">
        <v>160</v>
      </c>
      <c r="F15" s="642">
        <f t="shared" si="0"/>
        <v>101.26582278481013</v>
      </c>
    </row>
    <row r="16" spans="1:6" ht="12.75" customHeight="1">
      <c r="A16" s="130" t="s">
        <v>123</v>
      </c>
      <c r="B16" s="33"/>
      <c r="C16" s="4" t="s">
        <v>189</v>
      </c>
      <c r="D16" s="21"/>
      <c r="E16" s="21"/>
      <c r="F16" s="642"/>
    </row>
    <row r="17" spans="1:6" ht="12.75" customHeight="1">
      <c r="A17" s="130" t="s">
        <v>15</v>
      </c>
      <c r="B17" s="33"/>
      <c r="C17" s="4" t="s">
        <v>234</v>
      </c>
      <c r="D17" s="21">
        <v>728</v>
      </c>
      <c r="E17" s="21">
        <v>750</v>
      </c>
      <c r="F17" s="642">
        <f t="shared" si="0"/>
        <v>103.02197802197801</v>
      </c>
    </row>
    <row r="18" spans="1:6" ht="12.75" customHeight="1">
      <c r="A18" s="130" t="s">
        <v>124</v>
      </c>
      <c r="B18" s="33"/>
      <c r="C18" s="4" t="s">
        <v>235</v>
      </c>
      <c r="D18" s="21">
        <v>40</v>
      </c>
      <c r="E18" s="21">
        <v>40</v>
      </c>
      <c r="F18" s="642">
        <f t="shared" si="0"/>
        <v>100</v>
      </c>
    </row>
    <row r="19" spans="1:6" ht="12.75" customHeight="1">
      <c r="A19" s="130" t="s">
        <v>125</v>
      </c>
      <c r="B19" s="33"/>
      <c r="C19" s="4" t="s">
        <v>144</v>
      </c>
      <c r="D19" s="21">
        <v>49</v>
      </c>
      <c r="E19" s="21">
        <v>50</v>
      </c>
      <c r="F19" s="642">
        <f t="shared" si="0"/>
        <v>102.04081632653062</v>
      </c>
    </row>
    <row r="20" spans="1:6" ht="25.5">
      <c r="A20" s="130" t="s">
        <v>126</v>
      </c>
      <c r="B20" s="33"/>
      <c r="C20" s="4" t="s">
        <v>236</v>
      </c>
      <c r="D20" s="21">
        <v>221</v>
      </c>
      <c r="E20" s="21">
        <v>220</v>
      </c>
      <c r="F20" s="642">
        <f t="shared" si="0"/>
        <v>99.5475113122172</v>
      </c>
    </row>
    <row r="21" spans="1:6" ht="28.5" customHeight="1">
      <c r="A21" s="130" t="s">
        <v>127</v>
      </c>
      <c r="B21" s="33"/>
      <c r="C21" s="4" t="s">
        <v>237</v>
      </c>
      <c r="D21" s="21">
        <v>68</v>
      </c>
      <c r="E21" s="21">
        <v>70</v>
      </c>
      <c r="F21" s="642">
        <f t="shared" si="0"/>
        <v>102.94117647058823</v>
      </c>
    </row>
    <row r="23" spans="1:5" ht="12.75">
      <c r="A23" s="704" t="s">
        <v>3</v>
      </c>
      <c r="B23" s="704"/>
      <c r="C23" s="704"/>
      <c r="D23" s="704"/>
      <c r="E23" s="704"/>
    </row>
  </sheetData>
  <sheetProtection/>
  <mergeCells count="1">
    <mergeCell ref="A23:E23"/>
  </mergeCells>
  <printOptions/>
  <pageMargins left="0.75" right="0.2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8.00390625" style="3" customWidth="1"/>
    <col min="2" max="2" width="9.140625" style="41" customWidth="1"/>
    <col min="3" max="3" width="50.57421875" style="3" customWidth="1"/>
    <col min="4" max="5" width="9.140625" style="3" customWidth="1"/>
    <col min="6" max="6" width="6.28125" style="640" bestFit="1" customWidth="1"/>
    <col min="7" max="16384" width="9.140625" style="3" customWidth="1"/>
  </cols>
  <sheetData>
    <row r="1" spans="1:3" ht="15.75" customHeight="1">
      <c r="A1" s="29" t="s">
        <v>294</v>
      </c>
      <c r="B1" s="123"/>
      <c r="C1" s="121"/>
    </row>
    <row r="2" spans="1:5" ht="15.75" customHeight="1">
      <c r="A2" s="55"/>
      <c r="B2" s="125"/>
      <c r="C2" s="121"/>
      <c r="E2" s="44" t="s">
        <v>184</v>
      </c>
    </row>
    <row r="3" spans="1:6" ht="32.25" customHeight="1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  <c r="F3" s="647" t="s">
        <v>1440</v>
      </c>
    </row>
    <row r="4" spans="1:6" ht="12.75" customHeight="1">
      <c r="A4" s="327"/>
      <c r="B4" s="328"/>
      <c r="C4" s="381" t="s">
        <v>29</v>
      </c>
      <c r="D4" s="351">
        <f>SUM(D5:D9)</f>
        <v>1766</v>
      </c>
      <c r="E4" s="351">
        <f>SUM(E5:E9)</f>
        <v>1850</v>
      </c>
      <c r="F4" s="642">
        <f aca="true" t="shared" si="0" ref="F4:F15">E4/D4*100</f>
        <v>104.75651189127973</v>
      </c>
    </row>
    <row r="5" spans="1:6" ht="12.75" customHeight="1">
      <c r="A5" s="356">
        <v>1900018</v>
      </c>
      <c r="B5" s="32"/>
      <c r="C5" s="25" t="s">
        <v>128</v>
      </c>
      <c r="D5" s="21">
        <v>782</v>
      </c>
      <c r="E5" s="21">
        <v>800</v>
      </c>
      <c r="F5" s="642">
        <f t="shared" si="0"/>
        <v>102.30179028132993</v>
      </c>
    </row>
    <row r="6" spans="1:6" ht="12.75" customHeight="1">
      <c r="A6" s="356">
        <v>1900018</v>
      </c>
      <c r="B6" s="32" t="s">
        <v>326</v>
      </c>
      <c r="C6" s="25" t="s">
        <v>238</v>
      </c>
      <c r="D6" s="21">
        <v>984</v>
      </c>
      <c r="E6" s="21">
        <v>1000</v>
      </c>
      <c r="F6" s="642">
        <f t="shared" si="0"/>
        <v>101.62601626016261</v>
      </c>
    </row>
    <row r="7" spans="1:6" ht="12.75" customHeight="1">
      <c r="A7" s="356" t="s">
        <v>76</v>
      </c>
      <c r="B7" s="32"/>
      <c r="C7" s="25" t="s">
        <v>960</v>
      </c>
      <c r="D7" s="21"/>
      <c r="E7" s="21"/>
      <c r="F7" s="642"/>
    </row>
    <row r="8" spans="1:6" ht="12.75" customHeight="1">
      <c r="A8" s="503">
        <v>1200056</v>
      </c>
      <c r="B8" s="504"/>
      <c r="C8" s="505" t="s">
        <v>983</v>
      </c>
      <c r="D8" s="507">
        <v>0</v>
      </c>
      <c r="E8" s="507">
        <v>40</v>
      </c>
      <c r="F8" s="642"/>
    </row>
    <row r="9" spans="1:6" ht="12.75" customHeight="1">
      <c r="A9" s="527">
        <v>1200055</v>
      </c>
      <c r="B9" s="518"/>
      <c r="C9" s="505" t="s">
        <v>982</v>
      </c>
      <c r="D9" s="510">
        <v>0</v>
      </c>
      <c r="E9" s="510">
        <v>10</v>
      </c>
      <c r="F9" s="642"/>
    </row>
    <row r="10" spans="1:6" ht="12.75" customHeight="1">
      <c r="A10" s="378"/>
      <c r="B10" s="379"/>
      <c r="C10" s="325" t="s">
        <v>147</v>
      </c>
      <c r="D10" s="318">
        <f>SUM(D11:D14)</f>
        <v>986</v>
      </c>
      <c r="E10" s="318">
        <f>SUM(E11:E14)</f>
        <v>990</v>
      </c>
      <c r="F10" s="642">
        <f t="shared" si="0"/>
        <v>100.40567951318458</v>
      </c>
    </row>
    <row r="11" spans="1:6" ht="12.75" customHeight="1">
      <c r="A11" s="356" t="s">
        <v>129</v>
      </c>
      <c r="B11" s="32"/>
      <c r="C11" s="25" t="s">
        <v>50</v>
      </c>
      <c r="D11" s="21">
        <v>511</v>
      </c>
      <c r="E11" s="21">
        <v>510</v>
      </c>
      <c r="F11" s="642">
        <f t="shared" si="0"/>
        <v>99.80430528375733</v>
      </c>
    </row>
    <row r="12" spans="1:6" ht="12.75" customHeight="1">
      <c r="A12" s="356" t="s">
        <v>131</v>
      </c>
      <c r="B12" s="32"/>
      <c r="C12" s="25" t="s">
        <v>130</v>
      </c>
      <c r="D12" s="21">
        <v>279</v>
      </c>
      <c r="E12" s="21">
        <v>280</v>
      </c>
      <c r="F12" s="642">
        <f t="shared" si="0"/>
        <v>100.35842293906809</v>
      </c>
    </row>
    <row r="13" spans="1:6" ht="12.75" customHeight="1">
      <c r="A13" s="356" t="s">
        <v>133</v>
      </c>
      <c r="B13" s="32"/>
      <c r="C13" s="25" t="s">
        <v>132</v>
      </c>
      <c r="D13" s="21"/>
      <c r="E13" s="21"/>
      <c r="F13" s="642"/>
    </row>
    <row r="14" spans="1:6" ht="12.75" customHeight="1">
      <c r="A14" s="356">
        <v>1000165</v>
      </c>
      <c r="B14" s="32"/>
      <c r="C14" s="4" t="s">
        <v>190</v>
      </c>
      <c r="D14" s="21">
        <v>196</v>
      </c>
      <c r="E14" s="21">
        <v>200</v>
      </c>
      <c r="F14" s="642">
        <f t="shared" si="0"/>
        <v>102.04081632653062</v>
      </c>
    </row>
    <row r="15" spans="1:6" ht="12.75" customHeight="1">
      <c r="A15" s="319"/>
      <c r="B15" s="320"/>
      <c r="C15" s="325" t="s">
        <v>59</v>
      </c>
      <c r="D15" s="318">
        <f>SUM(D16:D17)</f>
        <v>25</v>
      </c>
      <c r="E15" s="318">
        <f>SUM(E16:E17)</f>
        <v>0</v>
      </c>
      <c r="F15" s="642">
        <f t="shared" si="0"/>
        <v>0</v>
      </c>
    </row>
    <row r="16" spans="1:6" ht="12.75" customHeight="1">
      <c r="A16" s="276">
        <v>1000215</v>
      </c>
      <c r="B16" s="34"/>
      <c r="C16" s="20" t="s">
        <v>60</v>
      </c>
      <c r="D16" s="21">
        <v>25</v>
      </c>
      <c r="E16" s="21"/>
      <c r="F16" s="642"/>
    </row>
    <row r="17" spans="1:6" ht="12.75" customHeight="1">
      <c r="A17" s="276">
        <v>1000207</v>
      </c>
      <c r="B17" s="34"/>
      <c r="C17" s="20" t="s">
        <v>65</v>
      </c>
      <c r="D17" s="21"/>
      <c r="E17" s="21"/>
      <c r="F17" s="642"/>
    </row>
    <row r="20" ht="12.75">
      <c r="A20" s="48" t="s">
        <v>1098</v>
      </c>
    </row>
  </sheetData>
  <sheetProtection/>
  <printOptions/>
  <pageMargins left="0.75" right="0.24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T52" sqref="T52"/>
    </sheetView>
  </sheetViews>
  <sheetFormatPr defaultColWidth="9.140625" defaultRowHeight="12.75"/>
  <cols>
    <col min="1" max="2" width="9.140625" style="3" customWidth="1"/>
    <col min="3" max="3" width="50.57421875" style="3" customWidth="1"/>
    <col min="4" max="16384" width="9.140625" style="3" customWidth="1"/>
  </cols>
  <sheetData>
    <row r="1" spans="1:3" ht="12.75">
      <c r="A1" s="29" t="s">
        <v>295</v>
      </c>
      <c r="B1" s="123"/>
      <c r="C1" s="121"/>
    </row>
    <row r="2" spans="1:5" ht="12.75">
      <c r="A2" s="55"/>
      <c r="B2" s="125"/>
      <c r="C2" s="121"/>
      <c r="E2" s="44" t="s">
        <v>402</v>
      </c>
    </row>
    <row r="3" spans="1:5" ht="38.25">
      <c r="A3" s="271" t="s">
        <v>406</v>
      </c>
      <c r="B3" s="33" t="s">
        <v>407</v>
      </c>
      <c r="C3" s="130" t="s">
        <v>51</v>
      </c>
      <c r="D3" s="272" t="s">
        <v>977</v>
      </c>
      <c r="E3" s="461" t="s">
        <v>978</v>
      </c>
    </row>
    <row r="4" spans="1:5" ht="12.75">
      <c r="A4" s="327"/>
      <c r="B4" s="328"/>
      <c r="C4" s="340" t="s">
        <v>29</v>
      </c>
      <c r="D4" s="351"/>
      <c r="E4" s="382"/>
    </row>
    <row r="5" spans="1:5" ht="12.75">
      <c r="A5" s="356">
        <v>2000016</v>
      </c>
      <c r="B5" s="32"/>
      <c r="C5" s="4" t="s">
        <v>134</v>
      </c>
      <c r="D5" s="21"/>
      <c r="E5" s="21"/>
    </row>
    <row r="6" spans="1:5" ht="12.75">
      <c r="A6" s="356">
        <v>2000016</v>
      </c>
      <c r="B6" s="32" t="s">
        <v>326</v>
      </c>
      <c r="C6" s="4" t="s">
        <v>139</v>
      </c>
      <c r="D6" s="21"/>
      <c r="E6" s="21"/>
    </row>
    <row r="7" spans="1:5" ht="12.75">
      <c r="A7" s="356">
        <v>2000017</v>
      </c>
      <c r="B7" s="32"/>
      <c r="C7" s="4" t="s">
        <v>1012</v>
      </c>
      <c r="D7" s="21">
        <v>0</v>
      </c>
      <c r="E7" s="21"/>
    </row>
    <row r="8" spans="1:5" ht="12.75">
      <c r="A8" s="356">
        <v>120055</v>
      </c>
      <c r="B8" s="32"/>
      <c r="C8" s="8" t="s">
        <v>982</v>
      </c>
      <c r="D8" s="21">
        <v>0</v>
      </c>
      <c r="E8" s="21"/>
    </row>
    <row r="9" spans="1:5" ht="12.75">
      <c r="A9" s="130">
        <v>1200056</v>
      </c>
      <c r="B9" s="33"/>
      <c r="C9" s="8" t="s">
        <v>983</v>
      </c>
      <c r="D9" s="20">
        <v>0</v>
      </c>
      <c r="E9" s="20"/>
    </row>
    <row r="10" spans="1:5" ht="12.75">
      <c r="A10" s="378"/>
      <c r="B10" s="379"/>
      <c r="C10" s="325" t="s">
        <v>147</v>
      </c>
      <c r="D10" s="318"/>
      <c r="E10" s="318"/>
    </row>
    <row r="11" spans="1:5" ht="12.75">
      <c r="A11" s="130">
        <v>1000124</v>
      </c>
      <c r="B11" s="33"/>
      <c r="C11" s="117" t="s">
        <v>239</v>
      </c>
      <c r="D11" s="21"/>
      <c r="E11" s="21"/>
    </row>
    <row r="12" spans="1:5" ht="12.75">
      <c r="A12" s="130" t="s">
        <v>9</v>
      </c>
      <c r="B12" s="33"/>
      <c r="C12" s="4" t="s">
        <v>203</v>
      </c>
      <c r="D12" s="21"/>
      <c r="E12" s="21"/>
    </row>
    <row r="13" spans="1:5" ht="12.75">
      <c r="A13" s="130" t="s">
        <v>13</v>
      </c>
      <c r="B13" s="33"/>
      <c r="C13" s="4" t="s">
        <v>204</v>
      </c>
      <c r="D13" s="21"/>
      <c r="E13" s="21"/>
    </row>
    <row r="14" spans="1:5" ht="12.75">
      <c r="A14" s="130" t="s">
        <v>14</v>
      </c>
      <c r="B14" s="33"/>
      <c r="C14" s="4" t="s">
        <v>191</v>
      </c>
      <c r="D14" s="21"/>
      <c r="E14" s="21"/>
    </row>
    <row r="15" spans="1:5" ht="12.75">
      <c r="A15" s="275" t="s">
        <v>922</v>
      </c>
      <c r="B15" s="33"/>
      <c r="C15" s="255" t="s">
        <v>923</v>
      </c>
      <c r="D15" s="21"/>
      <c r="E15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2.57421875" style="111" customWidth="1"/>
    <col min="2" max="2" width="15.8515625" style="111" customWidth="1"/>
    <col min="3" max="3" width="14.421875" style="111" customWidth="1"/>
    <col min="4" max="16384" width="9.140625" style="111" customWidth="1"/>
  </cols>
  <sheetData>
    <row r="1" spans="1:3" s="107" customFormat="1" ht="15.75">
      <c r="A1" s="105" t="s">
        <v>1439</v>
      </c>
      <c r="B1" s="106"/>
      <c r="C1" s="106"/>
    </row>
    <row r="2" spans="1:2" s="107" customFormat="1" ht="15.75">
      <c r="A2" s="108" t="s">
        <v>955</v>
      </c>
      <c r="B2" s="108"/>
    </row>
    <row r="3" spans="1:2" ht="12.75">
      <c r="A3" s="109"/>
      <c r="B3" s="110" t="s">
        <v>165</v>
      </c>
    </row>
    <row r="4" spans="1:2" ht="30.75" customHeight="1">
      <c r="A4" s="279" t="s">
        <v>472</v>
      </c>
      <c r="B4" s="280" t="s">
        <v>167</v>
      </c>
    </row>
    <row r="5" spans="1:2" ht="18" customHeight="1">
      <c r="A5" s="281" t="s">
        <v>473</v>
      </c>
      <c r="B5" s="282">
        <f>B14+B15+B16+B17</f>
        <v>29219</v>
      </c>
    </row>
    <row r="6" spans="1:2" ht="18" customHeight="1">
      <c r="A6" s="281" t="s">
        <v>497</v>
      </c>
      <c r="B6" s="282">
        <v>193</v>
      </c>
    </row>
    <row r="7" spans="1:2" ht="18" customHeight="1">
      <c r="A7" s="281" t="s">
        <v>498</v>
      </c>
      <c r="B7" s="282">
        <v>176</v>
      </c>
    </row>
    <row r="8" spans="1:2" ht="18" customHeight="1">
      <c r="A8" s="281" t="s">
        <v>499</v>
      </c>
      <c r="B8" s="282">
        <v>235</v>
      </c>
    </row>
    <row r="9" spans="1:2" ht="18" customHeight="1">
      <c r="A9" s="281" t="s">
        <v>500</v>
      </c>
      <c r="B9" s="282">
        <v>216</v>
      </c>
    </row>
    <row r="10" spans="1:2" ht="18" customHeight="1">
      <c r="A10" s="281" t="s">
        <v>501</v>
      </c>
      <c r="B10" s="282">
        <v>246</v>
      </c>
    </row>
    <row r="11" spans="1:2" ht="18" customHeight="1">
      <c r="A11" s="281" t="s">
        <v>502</v>
      </c>
      <c r="B11" s="282">
        <v>255</v>
      </c>
    </row>
    <row r="12" spans="1:2" ht="18" customHeight="1">
      <c r="A12" s="281" t="s">
        <v>503</v>
      </c>
      <c r="B12" s="282">
        <v>221</v>
      </c>
    </row>
    <row r="13" spans="1:2" ht="18" customHeight="1">
      <c r="A13" s="281" t="s">
        <v>504</v>
      </c>
      <c r="B13" s="282">
        <v>238</v>
      </c>
    </row>
    <row r="14" spans="1:2" ht="18" customHeight="1">
      <c r="A14" s="281" t="s">
        <v>505</v>
      </c>
      <c r="B14" s="282">
        <v>1780</v>
      </c>
    </row>
    <row r="15" spans="1:2" ht="18" customHeight="1">
      <c r="A15" s="281" t="s">
        <v>168</v>
      </c>
      <c r="B15" s="282">
        <v>2008</v>
      </c>
    </row>
    <row r="16" spans="1:2" ht="18" customHeight="1">
      <c r="A16" s="283" t="s">
        <v>508</v>
      </c>
      <c r="B16" s="282">
        <v>1093</v>
      </c>
    </row>
    <row r="17" spans="1:2" ht="18" customHeight="1">
      <c r="A17" s="284" t="s">
        <v>506</v>
      </c>
      <c r="B17" s="285">
        <v>24338</v>
      </c>
    </row>
    <row r="18" spans="1:2" ht="18" customHeight="1">
      <c r="A18" s="283" t="s">
        <v>507</v>
      </c>
      <c r="B18" s="282">
        <v>4989</v>
      </c>
    </row>
    <row r="19" spans="1:2" ht="18" customHeight="1">
      <c r="A19" s="454" t="s">
        <v>976</v>
      </c>
      <c r="B19" s="285">
        <v>15761</v>
      </c>
    </row>
    <row r="20" spans="1:2" ht="18" customHeight="1">
      <c r="A20" s="283" t="s">
        <v>410</v>
      </c>
      <c r="B20" s="282">
        <v>5331</v>
      </c>
    </row>
    <row r="21" spans="1:2" ht="18" customHeight="1">
      <c r="A21" s="284" t="s">
        <v>449</v>
      </c>
      <c r="B21" s="285">
        <v>7217</v>
      </c>
    </row>
    <row r="22" spans="1:2" ht="18" customHeight="1">
      <c r="A22" s="284" t="s">
        <v>450</v>
      </c>
      <c r="B22" s="285">
        <v>5645</v>
      </c>
    </row>
    <row r="23" spans="1:2" ht="18" customHeight="1">
      <c r="A23" s="284" t="s">
        <v>909</v>
      </c>
      <c r="B23" s="285">
        <v>10728</v>
      </c>
    </row>
    <row r="24" spans="1:2" ht="18" customHeight="1">
      <c r="A24" s="283" t="s">
        <v>169</v>
      </c>
      <c r="B24" s="282">
        <v>6972</v>
      </c>
    </row>
    <row r="25" spans="1:2" ht="18" customHeight="1">
      <c r="A25" s="283" t="s">
        <v>475</v>
      </c>
      <c r="B25" s="282">
        <v>2259</v>
      </c>
    </row>
    <row r="26" spans="1:2" ht="18" customHeight="1">
      <c r="A26" s="283" t="s">
        <v>360</v>
      </c>
      <c r="B26" s="282">
        <v>4787</v>
      </c>
    </row>
    <row r="27" spans="1:2" ht="18" customHeight="1">
      <c r="A27" s="283" t="s">
        <v>170</v>
      </c>
      <c r="B27" s="282">
        <v>5541</v>
      </c>
    </row>
    <row r="28" spans="1:2" ht="18" customHeight="1">
      <c r="A28" s="281" t="s">
        <v>171</v>
      </c>
      <c r="B28" s="282">
        <v>13305</v>
      </c>
    </row>
    <row r="29" spans="1:2" ht="18" customHeight="1">
      <c r="A29" s="286" t="s">
        <v>907</v>
      </c>
      <c r="B29" s="282">
        <v>7701</v>
      </c>
    </row>
    <row r="30" spans="1:2" ht="18" customHeight="1">
      <c r="A30" s="287" t="s">
        <v>908</v>
      </c>
      <c r="B30" s="282">
        <v>4778</v>
      </c>
    </row>
    <row r="31" spans="1:2" ht="18" customHeight="1">
      <c r="A31" s="285" t="s">
        <v>451</v>
      </c>
      <c r="B31" s="285">
        <v>218</v>
      </c>
    </row>
    <row r="32" spans="1:2" ht="18" customHeight="1">
      <c r="A32" s="285" t="s">
        <v>452</v>
      </c>
      <c r="B32" s="285">
        <v>24</v>
      </c>
    </row>
    <row r="33" spans="1:2" ht="18" customHeight="1">
      <c r="A33" s="285" t="s">
        <v>453</v>
      </c>
      <c r="B33" s="285">
        <v>214</v>
      </c>
    </row>
    <row r="34" spans="1:2" ht="18" customHeight="1">
      <c r="A34" s="285" t="s">
        <v>454</v>
      </c>
      <c r="B34" s="285">
        <v>236</v>
      </c>
    </row>
    <row r="35" spans="1:2" ht="18" customHeight="1">
      <c r="A35" s="285" t="s">
        <v>455</v>
      </c>
      <c r="B35" s="285">
        <v>234</v>
      </c>
    </row>
    <row r="36" spans="1:2" ht="18" customHeight="1">
      <c r="A36" s="285" t="s">
        <v>456</v>
      </c>
      <c r="B36" s="285">
        <v>268</v>
      </c>
    </row>
    <row r="37" spans="1:2" ht="18" customHeight="1">
      <c r="A37" s="285" t="s">
        <v>457</v>
      </c>
      <c r="B37" s="285">
        <v>280</v>
      </c>
    </row>
    <row r="38" spans="1:2" ht="18" customHeight="1">
      <c r="A38" s="285" t="s">
        <v>458</v>
      </c>
      <c r="B38" s="285">
        <v>261</v>
      </c>
    </row>
    <row r="39" spans="1:2" ht="18" customHeight="1">
      <c r="A39" s="285" t="s">
        <v>459</v>
      </c>
      <c r="B39" s="285">
        <v>282</v>
      </c>
    </row>
    <row r="40" spans="1:2" ht="18" customHeight="1">
      <c r="A40" s="285" t="s">
        <v>460</v>
      </c>
      <c r="B40" s="285">
        <v>287</v>
      </c>
    </row>
    <row r="41" spans="1:2" ht="18" customHeight="1">
      <c r="A41" s="285" t="s">
        <v>461</v>
      </c>
      <c r="B41" s="285">
        <v>321</v>
      </c>
    </row>
    <row r="42" spans="1:2" ht="12.75">
      <c r="A42" s="285" t="s">
        <v>462</v>
      </c>
      <c r="B42" s="285">
        <v>261</v>
      </c>
    </row>
    <row r="43" spans="1:2" ht="12.75">
      <c r="A43" s="285" t="s">
        <v>352</v>
      </c>
      <c r="B43" s="285"/>
    </row>
    <row r="44" spans="1:2" ht="12.75">
      <c r="A44" s="285" t="s">
        <v>353</v>
      </c>
      <c r="B44" s="285"/>
    </row>
    <row r="45" spans="1:2" ht="12.75">
      <c r="A45" s="288" t="s">
        <v>172</v>
      </c>
      <c r="B45" s="289"/>
    </row>
    <row r="46" ht="12.75">
      <c r="A46" s="221" t="s">
        <v>910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D11" sqref="D11"/>
    </sheetView>
  </sheetViews>
  <sheetFormatPr defaultColWidth="9.140625" defaultRowHeight="12.75"/>
  <cols>
    <col min="1" max="1" width="34.00390625" style="159" customWidth="1"/>
    <col min="2" max="2" width="30.7109375" style="157" customWidth="1"/>
    <col min="3" max="4" width="9.140625" style="157" customWidth="1"/>
    <col min="5" max="5" width="6.421875" style="656" bestFit="1" customWidth="1"/>
    <col min="6" max="16384" width="9.140625" style="157" customWidth="1"/>
  </cols>
  <sheetData>
    <row r="1" spans="1:5" s="154" customFormat="1" ht="12.75" customHeight="1">
      <c r="A1" s="713" t="s">
        <v>164</v>
      </c>
      <c r="B1" s="713"/>
      <c r="E1" s="655"/>
    </row>
    <row r="2" spans="1:4" ht="12.75" customHeight="1">
      <c r="A2" s="155"/>
      <c r="B2" s="156"/>
      <c r="D2" s="44" t="s">
        <v>951</v>
      </c>
    </row>
    <row r="3" spans="1:5" ht="25.5">
      <c r="A3" s="130" t="s">
        <v>853</v>
      </c>
      <c r="B3" s="130" t="s">
        <v>51</v>
      </c>
      <c r="C3" s="271" t="s">
        <v>977</v>
      </c>
      <c r="D3" s="455" t="s">
        <v>978</v>
      </c>
      <c r="E3" s="657" t="s">
        <v>1440</v>
      </c>
    </row>
    <row r="4" spans="1:5" ht="12.75">
      <c r="A4" s="386"/>
      <c r="B4" s="387" t="s">
        <v>152</v>
      </c>
      <c r="C4" s="388">
        <f>SUM(C5:C8)</f>
        <v>5436</v>
      </c>
      <c r="D4" s="388">
        <f>SUM(D5:D8)</f>
        <v>5300</v>
      </c>
      <c r="E4" s="642">
        <f aca="true" t="shared" si="0" ref="E4:E22">D4/C4*100</f>
        <v>97.49816041206769</v>
      </c>
    </row>
    <row r="5" spans="1:5" ht="30.75" customHeight="1">
      <c r="A5" s="383" t="s">
        <v>1013</v>
      </c>
      <c r="B5" s="269" t="s">
        <v>351</v>
      </c>
      <c r="C5" s="158">
        <v>2480</v>
      </c>
      <c r="D5" s="158">
        <v>2400</v>
      </c>
      <c r="E5" s="642">
        <f t="shared" si="0"/>
        <v>96.7741935483871</v>
      </c>
    </row>
    <row r="6" spans="1:5" ht="12.75">
      <c r="A6" s="383">
        <v>2400125</v>
      </c>
      <c r="B6" s="269" t="s">
        <v>153</v>
      </c>
      <c r="C6" s="158">
        <v>1731</v>
      </c>
      <c r="D6" s="158">
        <v>1700</v>
      </c>
      <c r="E6" s="642">
        <f t="shared" si="0"/>
        <v>98.20912767186597</v>
      </c>
    </row>
    <row r="7" spans="1:5" ht="12.75">
      <c r="A7" s="383" t="s">
        <v>521</v>
      </c>
      <c r="B7" s="269" t="s">
        <v>154</v>
      </c>
      <c r="C7" s="158">
        <v>908</v>
      </c>
      <c r="D7" s="158">
        <v>900</v>
      </c>
      <c r="E7" s="642">
        <f t="shared" si="0"/>
        <v>99.11894273127754</v>
      </c>
    </row>
    <row r="8" spans="1:5" ht="12.75">
      <c r="A8" s="383" t="s">
        <v>522</v>
      </c>
      <c r="B8" s="269" t="s">
        <v>155</v>
      </c>
      <c r="C8" s="158">
        <v>317</v>
      </c>
      <c r="D8" s="158">
        <v>300</v>
      </c>
      <c r="E8" s="642">
        <f t="shared" si="0"/>
        <v>94.6372239747634</v>
      </c>
    </row>
    <row r="9" spans="1:5" ht="38.25">
      <c r="A9" s="389" t="s">
        <v>520</v>
      </c>
      <c r="B9" s="317" t="s">
        <v>544</v>
      </c>
      <c r="C9" s="388">
        <v>2194</v>
      </c>
      <c r="D9" s="388">
        <v>2100</v>
      </c>
      <c r="E9" s="642">
        <f t="shared" si="0"/>
        <v>95.71558796718323</v>
      </c>
    </row>
    <row r="10" spans="1:5" ht="12.75">
      <c r="A10" s="389"/>
      <c r="B10" s="390" t="s">
        <v>350</v>
      </c>
      <c r="C10" s="388">
        <f>C4+C9</f>
        <v>7630</v>
      </c>
      <c r="D10" s="388">
        <f>D4+D9</f>
        <v>7400</v>
      </c>
      <c r="E10" s="642">
        <f t="shared" si="0"/>
        <v>96.98558322411533</v>
      </c>
    </row>
    <row r="11" spans="1:5" ht="37.5" customHeight="1">
      <c r="A11" s="391"/>
      <c r="B11" s="392" t="s">
        <v>550</v>
      </c>
      <c r="C11" s="388">
        <f>SUM(C12:C21)</f>
        <v>7968</v>
      </c>
      <c r="D11" s="388">
        <f>SUM(D12:D21)</f>
        <v>7856</v>
      </c>
      <c r="E11" s="642">
        <f t="shared" si="0"/>
        <v>98.59437751004016</v>
      </c>
    </row>
    <row r="12" spans="1:5" ht="12.75">
      <c r="A12" s="383" t="s">
        <v>523</v>
      </c>
      <c r="B12" s="269" t="s">
        <v>464</v>
      </c>
      <c r="C12" s="158"/>
      <c r="D12" s="158"/>
      <c r="E12" s="642"/>
    </row>
    <row r="13" spans="1:5" ht="74.25" customHeight="1">
      <c r="A13" s="384" t="s">
        <v>524</v>
      </c>
      <c r="B13" s="269" t="s">
        <v>525</v>
      </c>
      <c r="C13" s="158">
        <v>3474</v>
      </c>
      <c r="D13" s="158">
        <v>3400</v>
      </c>
      <c r="E13" s="642">
        <f t="shared" si="0"/>
        <v>97.86989061600461</v>
      </c>
    </row>
    <row r="14" spans="1:5" ht="12.75">
      <c r="A14" s="383" t="s">
        <v>526</v>
      </c>
      <c r="B14" s="269" t="s">
        <v>156</v>
      </c>
      <c r="C14" s="158">
        <v>3</v>
      </c>
      <c r="D14" s="158">
        <v>3</v>
      </c>
      <c r="E14" s="642">
        <f t="shared" si="0"/>
        <v>100</v>
      </c>
    </row>
    <row r="15" spans="1:5" ht="12.75">
      <c r="A15" s="383" t="s">
        <v>527</v>
      </c>
      <c r="B15" s="269" t="s">
        <v>157</v>
      </c>
      <c r="C15" s="158">
        <v>404</v>
      </c>
      <c r="D15" s="158">
        <v>400</v>
      </c>
      <c r="E15" s="642">
        <f t="shared" si="0"/>
        <v>99.00990099009901</v>
      </c>
    </row>
    <row r="16" spans="1:5" ht="76.5">
      <c r="A16" s="384" t="s">
        <v>528</v>
      </c>
      <c r="B16" s="269" t="s">
        <v>158</v>
      </c>
      <c r="C16" s="158">
        <v>1826</v>
      </c>
      <c r="D16" s="158">
        <v>1800</v>
      </c>
      <c r="E16" s="642">
        <f t="shared" si="0"/>
        <v>98.57612267250822</v>
      </c>
    </row>
    <row r="17" spans="1:5" ht="12.75">
      <c r="A17" s="383" t="s">
        <v>529</v>
      </c>
      <c r="B17" s="269" t="s">
        <v>159</v>
      </c>
      <c r="C17" s="158">
        <v>752</v>
      </c>
      <c r="D17" s="158">
        <v>750</v>
      </c>
      <c r="E17" s="642">
        <f t="shared" si="0"/>
        <v>99.7340425531915</v>
      </c>
    </row>
    <row r="18" spans="1:5" ht="48">
      <c r="A18" s="385" t="s">
        <v>530</v>
      </c>
      <c r="B18" s="269" t="s">
        <v>160</v>
      </c>
      <c r="C18" s="158">
        <v>1509</v>
      </c>
      <c r="D18" s="158">
        <v>1500</v>
      </c>
      <c r="E18" s="642">
        <f t="shared" si="0"/>
        <v>99.40357852882704</v>
      </c>
    </row>
    <row r="19" spans="1:5" ht="25.5">
      <c r="A19" s="383" t="s">
        <v>531</v>
      </c>
      <c r="B19" s="269" t="s">
        <v>532</v>
      </c>
      <c r="C19" s="158"/>
      <c r="D19" s="158"/>
      <c r="E19" s="642"/>
    </row>
    <row r="20" spans="1:5" ht="12.75">
      <c r="A20" s="383" t="s">
        <v>533</v>
      </c>
      <c r="B20" s="269" t="s">
        <v>161</v>
      </c>
      <c r="C20" s="158"/>
      <c r="D20" s="158"/>
      <c r="E20" s="642"/>
    </row>
    <row r="21" spans="1:5" ht="25.5">
      <c r="A21" s="538" t="s">
        <v>1077</v>
      </c>
      <c r="B21" s="505" t="s">
        <v>982</v>
      </c>
      <c r="C21" s="539">
        <v>0</v>
      </c>
      <c r="D21" s="539">
        <v>3</v>
      </c>
      <c r="E21" s="642"/>
    </row>
    <row r="22" spans="1:5" ht="12.75">
      <c r="A22" s="393"/>
      <c r="B22" s="390" t="s">
        <v>534</v>
      </c>
      <c r="C22" s="388">
        <f>C10+C11</f>
        <v>15598</v>
      </c>
      <c r="D22" s="388">
        <f>D10+D11</f>
        <v>15256</v>
      </c>
      <c r="E22" s="642">
        <f t="shared" si="0"/>
        <v>97.80741120656494</v>
      </c>
    </row>
  </sheetData>
  <sheetProtection/>
  <mergeCells count="1">
    <mergeCell ref="A1:B1"/>
  </mergeCells>
  <printOptions/>
  <pageMargins left="0.75" right="0.24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9.140625" style="3" customWidth="1"/>
    <col min="2" max="2" width="9.140625" style="41" customWidth="1"/>
    <col min="3" max="3" width="49.140625" style="3" customWidth="1"/>
    <col min="4" max="4" width="9.28125" style="3" customWidth="1"/>
    <col min="5" max="5" width="10.421875" style="3" customWidth="1"/>
    <col min="6" max="16384" width="9.140625" style="3" customWidth="1"/>
  </cols>
  <sheetData>
    <row r="1" spans="1:3" ht="12.75">
      <c r="A1" s="238" t="s">
        <v>490</v>
      </c>
      <c r="B1" s="236"/>
      <c r="C1" s="237"/>
    </row>
    <row r="2" spans="1:5" ht="12.75">
      <c r="A2" s="55"/>
      <c r="B2" s="125"/>
      <c r="C2" s="121"/>
      <c r="E2" s="44" t="s">
        <v>952</v>
      </c>
    </row>
    <row r="3" spans="1:5" ht="25.5" customHeight="1">
      <c r="A3" s="271" t="s">
        <v>406</v>
      </c>
      <c r="B3" s="33" t="s">
        <v>407</v>
      </c>
      <c r="C3" s="130" t="s">
        <v>51</v>
      </c>
      <c r="D3" s="271" t="s">
        <v>977</v>
      </c>
      <c r="E3" s="455" t="s">
        <v>978</v>
      </c>
    </row>
    <row r="4" spans="1:5" ht="12.75">
      <c r="A4" s="327"/>
      <c r="B4" s="328"/>
      <c r="C4" s="325" t="s">
        <v>91</v>
      </c>
      <c r="D4" s="318"/>
      <c r="E4" s="318"/>
    </row>
    <row r="5" spans="1:5" ht="38.25">
      <c r="A5" s="130">
        <v>1100032</v>
      </c>
      <c r="B5" s="32"/>
      <c r="C5" s="8" t="s">
        <v>487</v>
      </c>
      <c r="D5" s="21"/>
      <c r="E5" s="21"/>
    </row>
    <row r="6" spans="1:5" ht="38.25">
      <c r="A6" s="130">
        <v>1100033</v>
      </c>
      <c r="B6" s="32"/>
      <c r="C6" s="8" t="s">
        <v>488</v>
      </c>
      <c r="D6" s="21"/>
      <c r="E6" s="21"/>
    </row>
    <row r="7" spans="1:5" ht="51">
      <c r="A7" s="130">
        <v>1100034</v>
      </c>
      <c r="B7" s="32"/>
      <c r="C7" s="8" t="s">
        <v>489</v>
      </c>
      <c r="D7" s="21"/>
      <c r="E7" s="21"/>
    </row>
    <row r="9" spans="1:5" ht="12.75">
      <c r="A9" s="714" t="s">
        <v>491</v>
      </c>
      <c r="B9" s="714"/>
      <c r="C9" s="714"/>
      <c r="D9" s="714"/>
      <c r="E9" s="714"/>
    </row>
  </sheetData>
  <sheetProtection/>
  <mergeCells count="1"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78">
      <selection activeCell="A22" sqref="A22:A86"/>
    </sheetView>
  </sheetViews>
  <sheetFormatPr defaultColWidth="9.140625" defaultRowHeight="12.75"/>
  <cols>
    <col min="1" max="1" width="12.140625" style="574" customWidth="1"/>
    <col min="2" max="2" width="20.57421875" style="574" customWidth="1"/>
    <col min="3" max="3" width="9.140625" style="574" customWidth="1"/>
    <col min="4" max="4" width="40.00390625" style="574" bestFit="1" customWidth="1"/>
    <col min="5" max="5" width="12.57421875" style="574" hidden="1" customWidth="1"/>
    <col min="6" max="6" width="45.7109375" style="574" hidden="1" customWidth="1"/>
    <col min="7" max="7" width="8.8515625" style="574" customWidth="1"/>
    <col min="8" max="8" width="10.00390625" style="574" customWidth="1"/>
    <col min="9" max="9" width="11.7109375" style="574" bestFit="1" customWidth="1"/>
    <col min="10" max="10" width="8.8515625" style="574" customWidth="1"/>
    <col min="11" max="11" width="8.7109375" style="574" customWidth="1"/>
    <col min="12" max="12" width="11.7109375" style="574" bestFit="1" customWidth="1"/>
    <col min="13" max="13" width="6.421875" style="659" bestFit="1" customWidth="1"/>
    <col min="14" max="16384" width="9.140625" style="574" customWidth="1"/>
  </cols>
  <sheetData>
    <row r="1" spans="1:13" s="571" customFormat="1" ht="16.5" customHeight="1">
      <c r="A1" s="721" t="s">
        <v>1102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658"/>
    </row>
    <row r="2" spans="1:13" ht="30" customHeight="1">
      <c r="A2" s="723" t="s">
        <v>555</v>
      </c>
      <c r="B2" s="723" t="s">
        <v>556</v>
      </c>
      <c r="C2" s="723" t="s">
        <v>557</v>
      </c>
      <c r="D2" s="723" t="s">
        <v>558</v>
      </c>
      <c r="E2" s="723" t="s">
        <v>559</v>
      </c>
      <c r="F2" s="723" t="s">
        <v>560</v>
      </c>
      <c r="G2" s="715" t="s">
        <v>561</v>
      </c>
      <c r="H2" s="715"/>
      <c r="I2" s="715"/>
      <c r="J2" s="715"/>
      <c r="K2" s="715"/>
      <c r="L2" s="715"/>
      <c r="M2" s="661"/>
    </row>
    <row r="3" spans="1:13" ht="29.25" customHeight="1">
      <c r="A3" s="723"/>
      <c r="B3" s="723"/>
      <c r="C3" s="723"/>
      <c r="D3" s="723"/>
      <c r="E3" s="723"/>
      <c r="F3" s="723"/>
      <c r="G3" s="715" t="s">
        <v>1103</v>
      </c>
      <c r="H3" s="715"/>
      <c r="I3" s="715"/>
      <c r="J3" s="715" t="s">
        <v>1104</v>
      </c>
      <c r="K3" s="715"/>
      <c r="L3" s="715"/>
      <c r="M3" s="661"/>
    </row>
    <row r="4" spans="1:13" ht="38.25" customHeight="1">
      <c r="A4" s="723"/>
      <c r="B4" s="723"/>
      <c r="C4" s="723"/>
      <c r="D4" s="723"/>
      <c r="E4" s="723"/>
      <c r="F4" s="723"/>
      <c r="G4" s="573" t="s">
        <v>562</v>
      </c>
      <c r="H4" s="572" t="s">
        <v>563</v>
      </c>
      <c r="I4" s="572" t="s">
        <v>564</v>
      </c>
      <c r="J4" s="573" t="s">
        <v>562</v>
      </c>
      <c r="K4" s="572" t="s">
        <v>563</v>
      </c>
      <c r="L4" s="572" t="s">
        <v>564</v>
      </c>
      <c r="M4" s="661" t="s">
        <v>1440</v>
      </c>
    </row>
    <row r="5" spans="1:13" ht="18" customHeight="1">
      <c r="A5" s="572">
        <v>0</v>
      </c>
      <c r="B5" s="572">
        <v>1</v>
      </c>
      <c r="C5" s="575">
        <v>2</v>
      </c>
      <c r="D5" s="575">
        <v>3</v>
      </c>
      <c r="E5" s="575">
        <v>4</v>
      </c>
      <c r="F5" s="575">
        <v>5</v>
      </c>
      <c r="G5" s="575">
        <v>6</v>
      </c>
      <c r="H5" s="575">
        <v>7</v>
      </c>
      <c r="I5" s="575">
        <v>8</v>
      </c>
      <c r="J5" s="575">
        <v>9</v>
      </c>
      <c r="K5" s="575">
        <v>10</v>
      </c>
      <c r="L5" s="575">
        <v>11</v>
      </c>
      <c r="M5" s="661"/>
    </row>
    <row r="6" spans="1:13" ht="12.75">
      <c r="A6" s="716" t="s">
        <v>1105</v>
      </c>
      <c r="B6" s="576" t="s">
        <v>1106</v>
      </c>
      <c r="C6" s="577" t="s">
        <v>1107</v>
      </c>
      <c r="D6" s="577" t="s">
        <v>1108</v>
      </c>
      <c r="E6" s="577" t="s">
        <v>1109</v>
      </c>
      <c r="F6" s="577" t="s">
        <v>1110</v>
      </c>
      <c r="G6" s="578">
        <v>8</v>
      </c>
      <c r="H6" s="578">
        <v>150.14</v>
      </c>
      <c r="I6" s="579">
        <f>G6*H6</f>
        <v>1201.12</v>
      </c>
      <c r="J6" s="578">
        <v>8</v>
      </c>
      <c r="K6" s="578">
        <v>150.14</v>
      </c>
      <c r="L6" s="578">
        <f>J6*K6</f>
        <v>1201.12</v>
      </c>
      <c r="M6" s="661">
        <f>L6/I6*100</f>
        <v>100</v>
      </c>
    </row>
    <row r="7" spans="1:13" ht="12.75">
      <c r="A7" s="717"/>
      <c r="B7" s="576" t="s">
        <v>1111</v>
      </c>
      <c r="C7" s="577" t="s">
        <v>1112</v>
      </c>
      <c r="D7" s="577" t="s">
        <v>1113</v>
      </c>
      <c r="E7" s="577" t="s">
        <v>1114</v>
      </c>
      <c r="F7" s="577" t="s">
        <v>1115</v>
      </c>
      <c r="G7" s="578">
        <v>0</v>
      </c>
      <c r="H7" s="578">
        <v>0</v>
      </c>
      <c r="I7" s="579">
        <f aca="true" t="shared" si="0" ref="I7:I20">G7*H7</f>
        <v>0</v>
      </c>
      <c r="J7" s="578">
        <v>2</v>
      </c>
      <c r="K7" s="578">
        <v>0</v>
      </c>
      <c r="L7" s="578">
        <f aca="true" t="shared" si="1" ref="L7:L76">J7*K7</f>
        <v>0</v>
      </c>
      <c r="M7" s="661"/>
    </row>
    <row r="8" spans="1:13" ht="12.75">
      <c r="A8" s="717"/>
      <c r="B8" s="576" t="s">
        <v>1116</v>
      </c>
      <c r="C8" s="577" t="s">
        <v>1117</v>
      </c>
      <c r="D8" s="577" t="s">
        <v>1118</v>
      </c>
      <c r="E8" s="577" t="s">
        <v>1119</v>
      </c>
      <c r="F8" s="577" t="s">
        <v>1120</v>
      </c>
      <c r="G8" s="578">
        <v>20</v>
      </c>
      <c r="H8" s="578">
        <v>129.71</v>
      </c>
      <c r="I8" s="579">
        <f t="shared" si="0"/>
        <v>2594.2000000000003</v>
      </c>
      <c r="J8" s="578">
        <v>20</v>
      </c>
      <c r="K8" s="578">
        <v>129.71</v>
      </c>
      <c r="L8" s="578">
        <f t="shared" si="1"/>
        <v>2594.2000000000003</v>
      </c>
      <c r="M8" s="661">
        <f aca="true" t="shared" si="2" ref="M8:M70">L8/I8*100</f>
        <v>100</v>
      </c>
    </row>
    <row r="9" spans="1:13" ht="12.75">
      <c r="A9" s="717"/>
      <c r="B9" s="576" t="s">
        <v>1121</v>
      </c>
      <c r="C9" s="577" t="s">
        <v>1122</v>
      </c>
      <c r="D9" s="577" t="s">
        <v>1123</v>
      </c>
      <c r="E9" s="577" t="s">
        <v>1109</v>
      </c>
      <c r="F9" s="577" t="s">
        <v>1124</v>
      </c>
      <c r="G9" s="578">
        <v>1</v>
      </c>
      <c r="H9" s="578">
        <v>87.16</v>
      </c>
      <c r="I9" s="579">
        <f t="shared" si="0"/>
        <v>87.16</v>
      </c>
      <c r="J9" s="578">
        <v>3</v>
      </c>
      <c r="K9" s="578">
        <v>87.16</v>
      </c>
      <c r="L9" s="578">
        <f t="shared" si="1"/>
        <v>261.48</v>
      </c>
      <c r="M9" s="661">
        <f t="shared" si="2"/>
        <v>300.00000000000006</v>
      </c>
    </row>
    <row r="10" spans="1:13" ht="12.75">
      <c r="A10" s="717"/>
      <c r="B10" s="576" t="s">
        <v>1125</v>
      </c>
      <c r="C10" s="577" t="s">
        <v>1126</v>
      </c>
      <c r="D10" s="577" t="s">
        <v>1127</v>
      </c>
      <c r="E10" s="577" t="s">
        <v>1128</v>
      </c>
      <c r="F10" s="577" t="s">
        <v>1129</v>
      </c>
      <c r="G10" s="578">
        <v>3</v>
      </c>
      <c r="H10" s="578">
        <v>593.89</v>
      </c>
      <c r="I10" s="579">
        <f t="shared" si="0"/>
        <v>1781.67</v>
      </c>
      <c r="J10" s="578">
        <v>6</v>
      </c>
      <c r="K10" s="578">
        <v>593.89</v>
      </c>
      <c r="L10" s="578">
        <f t="shared" si="1"/>
        <v>3563.34</v>
      </c>
      <c r="M10" s="661">
        <f t="shared" si="2"/>
        <v>200</v>
      </c>
    </row>
    <row r="11" spans="1:13" ht="12.75">
      <c r="A11" s="718"/>
      <c r="B11" s="576" t="s">
        <v>1130</v>
      </c>
      <c r="C11" s="577" t="s">
        <v>1131</v>
      </c>
      <c r="D11" s="577" t="s">
        <v>1132</v>
      </c>
      <c r="E11" s="577" t="s">
        <v>1109</v>
      </c>
      <c r="F11" s="577" t="s">
        <v>1133</v>
      </c>
      <c r="G11" s="578">
        <v>3</v>
      </c>
      <c r="H11" s="578">
        <v>130.67</v>
      </c>
      <c r="I11" s="579">
        <f t="shared" si="0"/>
        <v>392.01</v>
      </c>
      <c r="J11" s="578">
        <v>3</v>
      </c>
      <c r="K11" s="578">
        <v>130.67</v>
      </c>
      <c r="L11" s="578">
        <f t="shared" si="1"/>
        <v>392.01</v>
      </c>
      <c r="M11" s="661">
        <f t="shared" si="2"/>
        <v>100</v>
      </c>
    </row>
    <row r="12" spans="1:13" ht="12.75">
      <c r="A12" s="718"/>
      <c r="B12" s="576" t="s">
        <v>1134</v>
      </c>
      <c r="C12" s="577" t="s">
        <v>1135</v>
      </c>
      <c r="D12" s="577" t="s">
        <v>1136</v>
      </c>
      <c r="E12" s="577" t="s">
        <v>1137</v>
      </c>
      <c r="F12" s="577" t="s">
        <v>1138</v>
      </c>
      <c r="G12" s="578">
        <v>0</v>
      </c>
      <c r="H12" s="578">
        <v>0</v>
      </c>
      <c r="I12" s="579">
        <f t="shared" si="0"/>
        <v>0</v>
      </c>
      <c r="J12" s="578">
        <v>2</v>
      </c>
      <c r="K12" s="578">
        <v>1279.16</v>
      </c>
      <c r="L12" s="578">
        <f t="shared" si="1"/>
        <v>2558.32</v>
      </c>
      <c r="M12" s="661"/>
    </row>
    <row r="13" spans="1:13" ht="12.75">
      <c r="A13" s="718"/>
      <c r="B13" s="576" t="s">
        <v>1139</v>
      </c>
      <c r="C13" s="577" t="s">
        <v>1140</v>
      </c>
      <c r="D13" s="577" t="s">
        <v>1141</v>
      </c>
      <c r="E13" s="579" t="s">
        <v>1142</v>
      </c>
      <c r="F13" s="577" t="s">
        <v>1143</v>
      </c>
      <c r="G13" s="578">
        <v>0</v>
      </c>
      <c r="H13" s="578">
        <v>0</v>
      </c>
      <c r="I13" s="579">
        <f t="shared" si="0"/>
        <v>0</v>
      </c>
      <c r="J13" s="578">
        <v>2</v>
      </c>
      <c r="K13" s="578">
        <v>125.24</v>
      </c>
      <c r="L13" s="578">
        <f t="shared" si="1"/>
        <v>250.48</v>
      </c>
      <c r="M13" s="661"/>
    </row>
    <row r="14" spans="1:13" ht="12.75">
      <c r="A14" s="718"/>
      <c r="B14" s="576" t="s">
        <v>1144</v>
      </c>
      <c r="C14" s="577" t="s">
        <v>1145</v>
      </c>
      <c r="D14" s="577" t="s">
        <v>1146</v>
      </c>
      <c r="E14" s="577" t="s">
        <v>1137</v>
      </c>
      <c r="F14" s="577" t="s">
        <v>1147</v>
      </c>
      <c r="G14" s="578">
        <v>3</v>
      </c>
      <c r="H14" s="578">
        <v>1850.75</v>
      </c>
      <c r="I14" s="579">
        <f t="shared" si="0"/>
        <v>5552.25</v>
      </c>
      <c r="J14" s="578">
        <v>6</v>
      </c>
      <c r="K14" s="578">
        <v>1850.75</v>
      </c>
      <c r="L14" s="578">
        <f t="shared" si="1"/>
        <v>11104.5</v>
      </c>
      <c r="M14" s="661">
        <f t="shared" si="2"/>
        <v>200</v>
      </c>
    </row>
    <row r="15" spans="1:13" ht="12.75">
      <c r="A15" s="718"/>
      <c r="B15" s="576">
        <v>4151050</v>
      </c>
      <c r="C15" s="580" t="s">
        <v>1148</v>
      </c>
      <c r="D15" s="580" t="s">
        <v>1149</v>
      </c>
      <c r="E15" s="580" t="s">
        <v>1150</v>
      </c>
      <c r="F15" s="577" t="s">
        <v>1151</v>
      </c>
      <c r="G15" s="578">
        <v>12</v>
      </c>
      <c r="H15" s="578">
        <v>292.36</v>
      </c>
      <c r="I15" s="579">
        <f t="shared" si="0"/>
        <v>3508.32</v>
      </c>
      <c r="J15" s="578">
        <v>15</v>
      </c>
      <c r="K15" s="578">
        <v>292.36</v>
      </c>
      <c r="L15" s="578">
        <f t="shared" si="1"/>
        <v>4385.400000000001</v>
      </c>
      <c r="M15" s="661">
        <f t="shared" si="2"/>
        <v>125</v>
      </c>
    </row>
    <row r="16" spans="1:13" ht="12.75">
      <c r="A16" s="718"/>
      <c r="B16" s="576">
        <v>7114129</v>
      </c>
      <c r="C16" s="580" t="s">
        <v>1152</v>
      </c>
      <c r="D16" s="580" t="s">
        <v>1153</v>
      </c>
      <c r="E16" s="580" t="s">
        <v>1142</v>
      </c>
      <c r="F16" s="580" t="s">
        <v>1154</v>
      </c>
      <c r="G16" s="578">
        <v>2</v>
      </c>
      <c r="H16" s="578">
        <v>443.13</v>
      </c>
      <c r="I16" s="579">
        <f t="shared" si="0"/>
        <v>886.26</v>
      </c>
      <c r="J16" s="578">
        <v>2</v>
      </c>
      <c r="K16" s="578">
        <v>443.13</v>
      </c>
      <c r="L16" s="578">
        <f t="shared" si="1"/>
        <v>886.26</v>
      </c>
      <c r="M16" s="661">
        <f t="shared" si="2"/>
        <v>100</v>
      </c>
    </row>
    <row r="17" spans="1:13" ht="12.75">
      <c r="A17" s="718"/>
      <c r="B17" s="576">
        <v>4153221</v>
      </c>
      <c r="C17" s="580" t="s">
        <v>1155</v>
      </c>
      <c r="D17" s="580" t="s">
        <v>1156</v>
      </c>
      <c r="E17" s="580" t="s">
        <v>1150</v>
      </c>
      <c r="F17" s="580" t="s">
        <v>1157</v>
      </c>
      <c r="G17" s="578">
        <v>2</v>
      </c>
      <c r="H17" s="578">
        <v>116.69</v>
      </c>
      <c r="I17" s="579">
        <f t="shared" si="0"/>
        <v>233.38</v>
      </c>
      <c r="J17" s="578">
        <v>2</v>
      </c>
      <c r="K17" s="578">
        <v>116.69</v>
      </c>
      <c r="L17" s="578">
        <f t="shared" si="1"/>
        <v>233.38</v>
      </c>
      <c r="M17" s="661">
        <f t="shared" si="2"/>
        <v>100</v>
      </c>
    </row>
    <row r="18" spans="1:13" ht="12.75">
      <c r="A18" s="718"/>
      <c r="B18" s="576">
        <v>4150023</v>
      </c>
      <c r="C18" s="580" t="s">
        <v>1158</v>
      </c>
      <c r="D18" s="580" t="s">
        <v>1159</v>
      </c>
      <c r="E18" s="580" t="s">
        <v>1150</v>
      </c>
      <c r="F18" s="580" t="s">
        <v>1160</v>
      </c>
      <c r="G18" s="578">
        <v>4</v>
      </c>
      <c r="H18" s="578">
        <v>267.96</v>
      </c>
      <c r="I18" s="579">
        <f t="shared" si="0"/>
        <v>1071.84</v>
      </c>
      <c r="J18" s="578">
        <v>10</v>
      </c>
      <c r="K18" s="578">
        <v>267.96</v>
      </c>
      <c r="L18" s="578">
        <f t="shared" si="1"/>
        <v>2679.6</v>
      </c>
      <c r="M18" s="661">
        <f t="shared" si="2"/>
        <v>250</v>
      </c>
    </row>
    <row r="19" spans="1:13" ht="12.75">
      <c r="A19" s="718"/>
      <c r="B19" s="576">
        <v>2157101</v>
      </c>
      <c r="C19" s="580" t="s">
        <v>1161</v>
      </c>
      <c r="D19" s="580" t="s">
        <v>1162</v>
      </c>
      <c r="E19" s="580" t="s">
        <v>1150</v>
      </c>
      <c r="F19" s="580" t="s">
        <v>1163</v>
      </c>
      <c r="G19" s="578">
        <v>1</v>
      </c>
      <c r="H19" s="578">
        <v>245.55</v>
      </c>
      <c r="I19" s="579">
        <f t="shared" si="0"/>
        <v>245.55</v>
      </c>
      <c r="J19" s="578">
        <v>1</v>
      </c>
      <c r="K19" s="578">
        <v>245.55</v>
      </c>
      <c r="L19" s="578">
        <f t="shared" si="1"/>
        <v>245.55</v>
      </c>
      <c r="M19" s="661">
        <f t="shared" si="2"/>
        <v>100</v>
      </c>
    </row>
    <row r="20" spans="1:13" ht="12.75">
      <c r="A20" s="718"/>
      <c r="B20" s="576">
        <v>4150250</v>
      </c>
      <c r="C20" s="580" t="s">
        <v>1164</v>
      </c>
      <c r="D20" s="580" t="s">
        <v>1165</v>
      </c>
      <c r="E20" s="580" t="s">
        <v>1150</v>
      </c>
      <c r="F20" s="580" t="s">
        <v>1166</v>
      </c>
      <c r="G20" s="578">
        <v>2</v>
      </c>
      <c r="H20" s="578">
        <v>141.43</v>
      </c>
      <c r="I20" s="579">
        <f t="shared" si="0"/>
        <v>282.86</v>
      </c>
      <c r="J20" s="578">
        <v>2</v>
      </c>
      <c r="K20" s="578">
        <v>141.43</v>
      </c>
      <c r="L20" s="578">
        <f t="shared" si="1"/>
        <v>282.86</v>
      </c>
      <c r="M20" s="661">
        <f t="shared" si="2"/>
        <v>100</v>
      </c>
    </row>
    <row r="21" spans="1:13" ht="12.75">
      <c r="A21" s="719"/>
      <c r="B21" s="579"/>
      <c r="C21" s="581"/>
      <c r="D21" s="581"/>
      <c r="E21" s="581"/>
      <c r="F21" s="582"/>
      <c r="G21" s="583"/>
      <c r="H21" s="583"/>
      <c r="I21" s="584">
        <f>SUM(I6:I20)</f>
        <v>17836.62</v>
      </c>
      <c r="J21" s="583"/>
      <c r="K21" s="583"/>
      <c r="L21" s="584">
        <f>SUM(L6:L20)</f>
        <v>30638.5</v>
      </c>
      <c r="M21" s="661">
        <f t="shared" si="2"/>
        <v>171.77301529101368</v>
      </c>
    </row>
    <row r="22" spans="1:13" ht="14.25" customHeight="1">
      <c r="A22" s="716" t="s">
        <v>565</v>
      </c>
      <c r="B22" s="576" t="s">
        <v>1167</v>
      </c>
      <c r="C22" s="577" t="s">
        <v>1168</v>
      </c>
      <c r="D22" s="577" t="s">
        <v>1169</v>
      </c>
      <c r="E22" s="577" t="s">
        <v>1170</v>
      </c>
      <c r="F22" s="577" t="s">
        <v>1171</v>
      </c>
      <c r="G22" s="578">
        <v>1750</v>
      </c>
      <c r="H22" s="578">
        <v>24.19</v>
      </c>
      <c r="I22" s="578">
        <f>G22*H22</f>
        <v>42332.5</v>
      </c>
      <c r="J22" s="578">
        <v>1800</v>
      </c>
      <c r="K22" s="578">
        <v>24.19</v>
      </c>
      <c r="L22" s="578">
        <f t="shared" si="1"/>
        <v>43542</v>
      </c>
      <c r="M22" s="661">
        <f t="shared" si="2"/>
        <v>102.85714285714285</v>
      </c>
    </row>
    <row r="23" spans="1:13" ht="14.25" customHeight="1">
      <c r="A23" s="717"/>
      <c r="B23" s="576" t="s">
        <v>1172</v>
      </c>
      <c r="C23" s="577" t="s">
        <v>1173</v>
      </c>
      <c r="D23" s="577" t="s">
        <v>1174</v>
      </c>
      <c r="E23" s="577" t="s">
        <v>1137</v>
      </c>
      <c r="F23" s="577" t="s">
        <v>1175</v>
      </c>
      <c r="G23" s="578">
        <v>1340</v>
      </c>
      <c r="H23" s="578">
        <v>21.04</v>
      </c>
      <c r="I23" s="578">
        <f aca="true" t="shared" si="3" ref="I23:I83">G23*H23</f>
        <v>28193.6</v>
      </c>
      <c r="J23" s="578">
        <v>1400</v>
      </c>
      <c r="K23" s="578">
        <v>21.04</v>
      </c>
      <c r="L23" s="578">
        <f t="shared" si="1"/>
        <v>29456</v>
      </c>
      <c r="M23" s="661">
        <f t="shared" si="2"/>
        <v>104.47761194029852</v>
      </c>
    </row>
    <row r="24" spans="1:13" s="585" customFormat="1" ht="14.25" customHeight="1">
      <c r="A24" s="717"/>
      <c r="B24" s="576" t="s">
        <v>1176</v>
      </c>
      <c r="C24" s="577" t="s">
        <v>1177</v>
      </c>
      <c r="D24" s="577" t="s">
        <v>1178</v>
      </c>
      <c r="E24" s="577" t="s">
        <v>1137</v>
      </c>
      <c r="F24" s="577" t="s">
        <v>1179</v>
      </c>
      <c r="G24" s="578">
        <v>1600</v>
      </c>
      <c r="H24" s="578">
        <v>28.97</v>
      </c>
      <c r="I24" s="578">
        <f t="shared" si="3"/>
        <v>46352</v>
      </c>
      <c r="J24" s="578">
        <v>1800</v>
      </c>
      <c r="K24" s="578">
        <v>28.97</v>
      </c>
      <c r="L24" s="578">
        <f t="shared" si="1"/>
        <v>52146</v>
      </c>
      <c r="M24" s="661">
        <f t="shared" si="2"/>
        <v>112.5</v>
      </c>
    </row>
    <row r="25" spans="1:13" s="585" customFormat="1" ht="14.25" customHeight="1">
      <c r="A25" s="717"/>
      <c r="B25" s="576" t="s">
        <v>1180</v>
      </c>
      <c r="C25" s="577" t="s">
        <v>1181</v>
      </c>
      <c r="D25" s="577" t="s">
        <v>1182</v>
      </c>
      <c r="E25" s="577" t="s">
        <v>1137</v>
      </c>
      <c r="F25" s="577" t="s">
        <v>1183</v>
      </c>
      <c r="G25" s="578">
        <v>55</v>
      </c>
      <c r="H25" s="578">
        <v>122.36</v>
      </c>
      <c r="I25" s="578">
        <f t="shared" si="3"/>
        <v>6729.8</v>
      </c>
      <c r="J25" s="578">
        <v>60</v>
      </c>
      <c r="K25" s="578">
        <v>122.36</v>
      </c>
      <c r="L25" s="578">
        <f t="shared" si="1"/>
        <v>7341.6</v>
      </c>
      <c r="M25" s="661">
        <f t="shared" si="2"/>
        <v>109.09090909090908</v>
      </c>
    </row>
    <row r="26" spans="1:13" s="585" customFormat="1" ht="14.25" customHeight="1">
      <c r="A26" s="717"/>
      <c r="B26" s="576" t="s">
        <v>1184</v>
      </c>
      <c r="C26" s="577" t="s">
        <v>1185</v>
      </c>
      <c r="D26" s="577" t="s">
        <v>1186</v>
      </c>
      <c r="E26" s="577" t="s">
        <v>1137</v>
      </c>
      <c r="F26" s="577" t="s">
        <v>1187</v>
      </c>
      <c r="G26" s="578">
        <v>702</v>
      </c>
      <c r="H26" s="578">
        <v>35.17</v>
      </c>
      <c r="I26" s="578">
        <f t="shared" si="3"/>
        <v>24689.34</v>
      </c>
      <c r="J26" s="578">
        <v>702</v>
      </c>
      <c r="K26" s="578">
        <v>35.17</v>
      </c>
      <c r="L26" s="578">
        <f t="shared" si="1"/>
        <v>24689.34</v>
      </c>
      <c r="M26" s="661">
        <f t="shared" si="2"/>
        <v>100</v>
      </c>
    </row>
    <row r="27" spans="1:13" s="585" customFormat="1" ht="12.75">
      <c r="A27" s="717"/>
      <c r="B27" s="576" t="s">
        <v>1188</v>
      </c>
      <c r="C27" s="577" t="s">
        <v>1189</v>
      </c>
      <c r="D27" s="577" t="s">
        <v>1190</v>
      </c>
      <c r="E27" s="577" t="s">
        <v>1137</v>
      </c>
      <c r="F27" s="577" t="s">
        <v>1191</v>
      </c>
      <c r="G27" s="578">
        <v>1040</v>
      </c>
      <c r="H27" s="578">
        <v>38.3</v>
      </c>
      <c r="I27" s="578">
        <f t="shared" si="3"/>
        <v>39832</v>
      </c>
      <c r="J27" s="578">
        <v>1050</v>
      </c>
      <c r="K27" s="578">
        <v>38.3</v>
      </c>
      <c r="L27" s="578">
        <f t="shared" si="1"/>
        <v>40215</v>
      </c>
      <c r="M27" s="661">
        <f t="shared" si="2"/>
        <v>100.96153846153845</v>
      </c>
    </row>
    <row r="28" spans="1:13" s="585" customFormat="1" ht="12.75">
      <c r="A28" s="717"/>
      <c r="B28" s="586" t="s">
        <v>1192</v>
      </c>
      <c r="C28" s="577" t="s">
        <v>1193</v>
      </c>
      <c r="D28" s="577" t="s">
        <v>1194</v>
      </c>
      <c r="E28" s="577" t="s">
        <v>1147</v>
      </c>
      <c r="F28" s="580" t="s">
        <v>1195</v>
      </c>
      <c r="G28" s="578">
        <v>130</v>
      </c>
      <c r="H28" s="578">
        <v>215.85</v>
      </c>
      <c r="I28" s="578">
        <f t="shared" si="3"/>
        <v>28060.5</v>
      </c>
      <c r="J28" s="578">
        <v>200</v>
      </c>
      <c r="K28" s="578">
        <v>215.85</v>
      </c>
      <c r="L28" s="578">
        <f t="shared" si="1"/>
        <v>43170</v>
      </c>
      <c r="M28" s="661">
        <f t="shared" si="2"/>
        <v>153.84615384615387</v>
      </c>
    </row>
    <row r="29" spans="1:13" s="585" customFormat="1" ht="12.75">
      <c r="A29" s="717"/>
      <c r="B29" s="586" t="s">
        <v>1196</v>
      </c>
      <c r="C29" s="577" t="s">
        <v>1193</v>
      </c>
      <c r="D29" s="577" t="s">
        <v>1197</v>
      </c>
      <c r="E29" s="577" t="s">
        <v>1147</v>
      </c>
      <c r="F29" s="580" t="s">
        <v>1198</v>
      </c>
      <c r="G29" s="578">
        <v>26</v>
      </c>
      <c r="H29" s="578">
        <v>521.93</v>
      </c>
      <c r="I29" s="578">
        <f t="shared" si="3"/>
        <v>13570.179999999998</v>
      </c>
      <c r="J29" s="578">
        <v>30</v>
      </c>
      <c r="K29" s="578">
        <v>521.93</v>
      </c>
      <c r="L29" s="578">
        <f t="shared" si="1"/>
        <v>15657.899999999998</v>
      </c>
      <c r="M29" s="661">
        <f t="shared" si="2"/>
        <v>115.38461538461537</v>
      </c>
    </row>
    <row r="30" spans="1:13" s="585" customFormat="1" ht="12.75">
      <c r="A30" s="717"/>
      <c r="B30" s="576" t="s">
        <v>1199</v>
      </c>
      <c r="C30" s="577" t="s">
        <v>1193</v>
      </c>
      <c r="D30" s="577" t="s">
        <v>1200</v>
      </c>
      <c r="E30" s="577" t="s">
        <v>1147</v>
      </c>
      <c r="F30" s="580" t="s">
        <v>1201</v>
      </c>
      <c r="G30" s="578">
        <v>534</v>
      </c>
      <c r="H30" s="578">
        <v>396.3</v>
      </c>
      <c r="I30" s="578">
        <f t="shared" si="3"/>
        <v>211624.2</v>
      </c>
      <c r="J30" s="578">
        <v>600</v>
      </c>
      <c r="K30" s="578">
        <v>396.3</v>
      </c>
      <c r="L30" s="578">
        <f t="shared" si="1"/>
        <v>237780</v>
      </c>
      <c r="M30" s="661">
        <f t="shared" si="2"/>
        <v>112.35955056179773</v>
      </c>
    </row>
    <row r="31" spans="1:13" s="585" customFormat="1" ht="12.75">
      <c r="A31" s="717"/>
      <c r="B31" s="586" t="s">
        <v>1202</v>
      </c>
      <c r="C31" s="577" t="s">
        <v>1193</v>
      </c>
      <c r="D31" s="580" t="s">
        <v>1203</v>
      </c>
      <c r="E31" s="577" t="s">
        <v>1147</v>
      </c>
      <c r="F31" s="580" t="s">
        <v>1204</v>
      </c>
      <c r="G31" s="578">
        <v>7</v>
      </c>
      <c r="H31" s="578">
        <v>592.8</v>
      </c>
      <c r="I31" s="578">
        <f t="shared" si="3"/>
        <v>4149.599999999999</v>
      </c>
      <c r="J31" s="578">
        <v>10</v>
      </c>
      <c r="K31" s="578">
        <v>592.8</v>
      </c>
      <c r="L31" s="578">
        <f t="shared" si="1"/>
        <v>5928</v>
      </c>
      <c r="M31" s="661">
        <f t="shared" si="2"/>
        <v>142.8571428571429</v>
      </c>
    </row>
    <row r="32" spans="1:13" s="585" customFormat="1" ht="12.75">
      <c r="A32" s="717"/>
      <c r="B32" s="576" t="s">
        <v>1205</v>
      </c>
      <c r="C32" s="577" t="s">
        <v>1206</v>
      </c>
      <c r="D32" s="577" t="s">
        <v>1207</v>
      </c>
      <c r="E32" s="577" t="s">
        <v>1137</v>
      </c>
      <c r="F32" s="577" t="s">
        <v>1208</v>
      </c>
      <c r="G32" s="578">
        <v>60</v>
      </c>
      <c r="H32" s="578">
        <v>73.82</v>
      </c>
      <c r="I32" s="578">
        <f t="shared" si="3"/>
        <v>4429.2</v>
      </c>
      <c r="J32" s="578">
        <v>60</v>
      </c>
      <c r="K32" s="578">
        <v>73.82</v>
      </c>
      <c r="L32" s="578">
        <f t="shared" si="1"/>
        <v>4429.2</v>
      </c>
      <c r="M32" s="661">
        <f t="shared" si="2"/>
        <v>100</v>
      </c>
    </row>
    <row r="33" spans="1:13" s="585" customFormat="1" ht="12.75">
      <c r="A33" s="717"/>
      <c r="B33" s="576" t="s">
        <v>1209</v>
      </c>
      <c r="C33" s="577" t="s">
        <v>1210</v>
      </c>
      <c r="D33" s="577" t="s">
        <v>1211</v>
      </c>
      <c r="E33" s="577" t="s">
        <v>1137</v>
      </c>
      <c r="F33" s="577" t="s">
        <v>1212</v>
      </c>
      <c r="G33" s="578">
        <v>6915</v>
      </c>
      <c r="H33" s="578">
        <v>44.66</v>
      </c>
      <c r="I33" s="578">
        <f t="shared" si="3"/>
        <v>308823.89999999997</v>
      </c>
      <c r="J33" s="578">
        <v>6950</v>
      </c>
      <c r="K33" s="578">
        <v>44.66</v>
      </c>
      <c r="L33" s="578">
        <f t="shared" si="1"/>
        <v>310387</v>
      </c>
      <c r="M33" s="661">
        <f t="shared" si="2"/>
        <v>100.5061460592914</v>
      </c>
    </row>
    <row r="34" spans="1:13" s="585" customFormat="1" ht="12.75">
      <c r="A34" s="717"/>
      <c r="B34" s="576" t="s">
        <v>1213</v>
      </c>
      <c r="C34" s="577" t="s">
        <v>1214</v>
      </c>
      <c r="D34" s="577" t="s">
        <v>1215</v>
      </c>
      <c r="E34" s="577" t="s">
        <v>1137</v>
      </c>
      <c r="F34" s="580" t="s">
        <v>1216</v>
      </c>
      <c r="G34" s="578">
        <v>85</v>
      </c>
      <c r="H34" s="578">
        <v>120.57</v>
      </c>
      <c r="I34" s="578">
        <f t="shared" si="3"/>
        <v>10248.449999999999</v>
      </c>
      <c r="J34" s="578">
        <v>85</v>
      </c>
      <c r="K34" s="578">
        <v>120.57</v>
      </c>
      <c r="L34" s="578">
        <f t="shared" si="1"/>
        <v>10248.449999999999</v>
      </c>
      <c r="M34" s="661">
        <f t="shared" si="2"/>
        <v>100</v>
      </c>
    </row>
    <row r="35" spans="1:13" s="585" customFormat="1" ht="12.75">
      <c r="A35" s="717"/>
      <c r="B35" s="576" t="s">
        <v>1217</v>
      </c>
      <c r="C35" s="577" t="s">
        <v>1218</v>
      </c>
      <c r="D35" s="577" t="s">
        <v>1219</v>
      </c>
      <c r="E35" s="577" t="s">
        <v>1137</v>
      </c>
      <c r="F35" s="577" t="s">
        <v>1220</v>
      </c>
      <c r="G35" s="578">
        <v>3540</v>
      </c>
      <c r="H35" s="578">
        <v>19.94</v>
      </c>
      <c r="I35" s="578">
        <f t="shared" si="3"/>
        <v>70587.6</v>
      </c>
      <c r="J35" s="578">
        <v>3540</v>
      </c>
      <c r="K35" s="578">
        <v>19.94</v>
      </c>
      <c r="L35" s="578">
        <f t="shared" si="1"/>
        <v>70587.6</v>
      </c>
      <c r="M35" s="661">
        <f t="shared" si="2"/>
        <v>100</v>
      </c>
    </row>
    <row r="36" spans="1:13" s="585" customFormat="1" ht="13.5" customHeight="1">
      <c r="A36" s="717"/>
      <c r="B36" s="576" t="s">
        <v>1221</v>
      </c>
      <c r="C36" s="577" t="s">
        <v>1222</v>
      </c>
      <c r="D36" s="577" t="s">
        <v>1223</v>
      </c>
      <c r="E36" s="577" t="s">
        <v>1137</v>
      </c>
      <c r="F36" s="580" t="s">
        <v>1224</v>
      </c>
      <c r="G36" s="578">
        <v>415</v>
      </c>
      <c r="H36" s="578">
        <v>326.85</v>
      </c>
      <c r="I36" s="578">
        <f t="shared" si="3"/>
        <v>135642.75</v>
      </c>
      <c r="J36" s="578">
        <v>415</v>
      </c>
      <c r="K36" s="578">
        <v>326.85</v>
      </c>
      <c r="L36" s="578">
        <f t="shared" si="1"/>
        <v>135642.75</v>
      </c>
      <c r="M36" s="661">
        <f t="shared" si="2"/>
        <v>100</v>
      </c>
    </row>
    <row r="37" spans="1:13" s="585" customFormat="1" ht="13.5" customHeight="1">
      <c r="A37" s="717"/>
      <c r="B37" s="586" t="s">
        <v>1225</v>
      </c>
      <c r="C37" s="580" t="s">
        <v>1226</v>
      </c>
      <c r="D37" s="580" t="s">
        <v>1227</v>
      </c>
      <c r="E37" s="580" t="s">
        <v>1137</v>
      </c>
      <c r="F37" s="580" t="s">
        <v>1228</v>
      </c>
      <c r="G37" s="578">
        <v>0</v>
      </c>
      <c r="H37" s="578">
        <v>0</v>
      </c>
      <c r="I37" s="578">
        <f t="shared" si="3"/>
        <v>0</v>
      </c>
      <c r="J37" s="578">
        <v>0</v>
      </c>
      <c r="K37" s="578">
        <v>0</v>
      </c>
      <c r="L37" s="578">
        <f t="shared" si="1"/>
        <v>0</v>
      </c>
      <c r="M37" s="661"/>
    </row>
    <row r="38" spans="1:13" s="585" customFormat="1" ht="13.5" customHeight="1">
      <c r="A38" s="717"/>
      <c r="B38" s="576" t="s">
        <v>1229</v>
      </c>
      <c r="C38" s="577" t="s">
        <v>1230</v>
      </c>
      <c r="D38" s="577" t="s">
        <v>1231</v>
      </c>
      <c r="E38" s="577" t="s">
        <v>1147</v>
      </c>
      <c r="F38" s="580" t="s">
        <v>1232</v>
      </c>
      <c r="G38" s="578">
        <v>3210</v>
      </c>
      <c r="H38" s="578">
        <v>190.4</v>
      </c>
      <c r="I38" s="578">
        <f t="shared" si="3"/>
        <v>611184</v>
      </c>
      <c r="J38" s="578">
        <v>3210</v>
      </c>
      <c r="K38" s="578">
        <v>190.4</v>
      </c>
      <c r="L38" s="578">
        <f t="shared" si="1"/>
        <v>611184</v>
      </c>
      <c r="M38" s="661">
        <f t="shared" si="2"/>
        <v>100</v>
      </c>
    </row>
    <row r="39" spans="1:13" s="585" customFormat="1" ht="13.5" customHeight="1">
      <c r="A39" s="717"/>
      <c r="B39" s="576" t="s">
        <v>1233</v>
      </c>
      <c r="C39" s="577" t="s">
        <v>1230</v>
      </c>
      <c r="D39" s="577" t="s">
        <v>1234</v>
      </c>
      <c r="E39" s="577" t="s">
        <v>1147</v>
      </c>
      <c r="F39" s="580" t="s">
        <v>1235</v>
      </c>
      <c r="G39" s="578">
        <v>1309</v>
      </c>
      <c r="H39" s="578">
        <v>210.82</v>
      </c>
      <c r="I39" s="578">
        <f t="shared" si="3"/>
        <v>275963.38</v>
      </c>
      <c r="J39" s="578">
        <v>1310</v>
      </c>
      <c r="K39" s="578">
        <v>210.82</v>
      </c>
      <c r="L39" s="578">
        <f t="shared" si="1"/>
        <v>276174.2</v>
      </c>
      <c r="M39" s="661">
        <f t="shared" si="2"/>
        <v>100.07639419404126</v>
      </c>
    </row>
    <row r="40" spans="1:13" s="585" customFormat="1" ht="13.5" customHeight="1">
      <c r="A40" s="717"/>
      <c r="B40" s="576" t="s">
        <v>1236</v>
      </c>
      <c r="C40" s="577" t="s">
        <v>1230</v>
      </c>
      <c r="D40" s="577" t="s">
        <v>1237</v>
      </c>
      <c r="E40" s="577" t="s">
        <v>1147</v>
      </c>
      <c r="F40" s="580" t="s">
        <v>1238</v>
      </c>
      <c r="G40" s="578">
        <v>3789</v>
      </c>
      <c r="H40" s="578">
        <v>306.2</v>
      </c>
      <c r="I40" s="578">
        <f t="shared" si="3"/>
        <v>1160191.8</v>
      </c>
      <c r="J40" s="578">
        <v>3800</v>
      </c>
      <c r="K40" s="578">
        <v>306.2</v>
      </c>
      <c r="L40" s="578">
        <f t="shared" si="1"/>
        <v>1163560</v>
      </c>
      <c r="M40" s="661">
        <f t="shared" si="2"/>
        <v>100.29031406703615</v>
      </c>
    </row>
    <row r="41" spans="1:13" s="585" customFormat="1" ht="13.5" customHeight="1">
      <c r="A41" s="717"/>
      <c r="B41" s="576" t="s">
        <v>1239</v>
      </c>
      <c r="C41" s="577" t="s">
        <v>1240</v>
      </c>
      <c r="D41" s="577" t="s">
        <v>1241</v>
      </c>
      <c r="E41" s="577" t="s">
        <v>1137</v>
      </c>
      <c r="F41" s="577" t="s">
        <v>1242</v>
      </c>
      <c r="G41" s="578">
        <v>1930</v>
      </c>
      <c r="H41" s="578">
        <v>41.96</v>
      </c>
      <c r="I41" s="578">
        <f t="shared" si="3"/>
        <v>80982.8</v>
      </c>
      <c r="J41" s="578">
        <v>1930</v>
      </c>
      <c r="K41" s="578">
        <v>41.96</v>
      </c>
      <c r="L41" s="578">
        <f t="shared" si="1"/>
        <v>80982.8</v>
      </c>
      <c r="M41" s="661">
        <f t="shared" si="2"/>
        <v>100</v>
      </c>
    </row>
    <row r="42" spans="1:13" s="585" customFormat="1" ht="13.5" customHeight="1">
      <c r="A42" s="717"/>
      <c r="B42" s="576" t="s">
        <v>1243</v>
      </c>
      <c r="C42" s="577" t="s">
        <v>1244</v>
      </c>
      <c r="D42" s="577" t="s">
        <v>1245</v>
      </c>
      <c r="E42" s="577" t="s">
        <v>1137</v>
      </c>
      <c r="F42" s="577" t="s">
        <v>1246</v>
      </c>
      <c r="G42" s="578">
        <v>430</v>
      </c>
      <c r="H42" s="578">
        <v>51.39</v>
      </c>
      <c r="I42" s="578">
        <f t="shared" si="3"/>
        <v>22097.7</v>
      </c>
      <c r="J42" s="578">
        <v>430</v>
      </c>
      <c r="K42" s="578">
        <v>51.39</v>
      </c>
      <c r="L42" s="578">
        <f t="shared" si="1"/>
        <v>22097.7</v>
      </c>
      <c r="M42" s="661">
        <f t="shared" si="2"/>
        <v>100</v>
      </c>
    </row>
    <row r="43" spans="1:13" s="585" customFormat="1" ht="13.5" customHeight="1">
      <c r="A43" s="717"/>
      <c r="B43" s="576" t="s">
        <v>1247</v>
      </c>
      <c r="C43" s="577" t="s">
        <v>1244</v>
      </c>
      <c r="D43" s="577" t="s">
        <v>1248</v>
      </c>
      <c r="E43" s="577" t="s">
        <v>1137</v>
      </c>
      <c r="F43" s="577" t="s">
        <v>1249</v>
      </c>
      <c r="G43" s="578">
        <v>1060</v>
      </c>
      <c r="H43" s="578">
        <v>34.24</v>
      </c>
      <c r="I43" s="578">
        <f t="shared" si="3"/>
        <v>36294.4</v>
      </c>
      <c r="J43" s="578">
        <v>1060</v>
      </c>
      <c r="K43" s="578">
        <v>34.24</v>
      </c>
      <c r="L43" s="578">
        <f t="shared" si="1"/>
        <v>36294.4</v>
      </c>
      <c r="M43" s="661">
        <f t="shared" si="2"/>
        <v>100</v>
      </c>
    </row>
    <row r="44" spans="1:13" s="585" customFormat="1" ht="13.5" customHeight="1">
      <c r="A44" s="717"/>
      <c r="B44" s="576" t="s">
        <v>1250</v>
      </c>
      <c r="C44" s="577" t="s">
        <v>1244</v>
      </c>
      <c r="D44" s="577" t="s">
        <v>1251</v>
      </c>
      <c r="E44" s="577" t="s">
        <v>1137</v>
      </c>
      <c r="F44" s="577" t="s">
        <v>1246</v>
      </c>
      <c r="G44" s="578">
        <v>440</v>
      </c>
      <c r="H44" s="578">
        <v>51.08</v>
      </c>
      <c r="I44" s="578">
        <f t="shared" si="3"/>
        <v>22475.2</v>
      </c>
      <c r="J44" s="578">
        <v>440</v>
      </c>
      <c r="K44" s="578">
        <v>51.08</v>
      </c>
      <c r="L44" s="578">
        <f t="shared" si="1"/>
        <v>22475.2</v>
      </c>
      <c r="M44" s="661">
        <f t="shared" si="2"/>
        <v>100</v>
      </c>
    </row>
    <row r="45" spans="1:13" s="585" customFormat="1" ht="13.5" customHeight="1">
      <c r="A45" s="717"/>
      <c r="B45" s="576" t="s">
        <v>1252</v>
      </c>
      <c r="C45" s="577" t="s">
        <v>1253</v>
      </c>
      <c r="D45" s="577" t="s">
        <v>1254</v>
      </c>
      <c r="E45" s="580" t="s">
        <v>1255</v>
      </c>
      <c r="F45" s="580" t="s">
        <v>1256</v>
      </c>
      <c r="G45" s="578">
        <v>174</v>
      </c>
      <c r="H45" s="578">
        <v>82.95</v>
      </c>
      <c r="I45" s="578">
        <f t="shared" si="3"/>
        <v>14433.300000000001</v>
      </c>
      <c r="J45" s="578">
        <v>174</v>
      </c>
      <c r="K45" s="578">
        <v>82.95</v>
      </c>
      <c r="L45" s="578">
        <f t="shared" si="1"/>
        <v>14433.300000000001</v>
      </c>
      <c r="M45" s="661">
        <f t="shared" si="2"/>
        <v>100</v>
      </c>
    </row>
    <row r="46" spans="1:13" s="585" customFormat="1" ht="13.5" customHeight="1">
      <c r="A46" s="717"/>
      <c r="B46" s="576" t="s">
        <v>1257</v>
      </c>
      <c r="C46" s="577" t="s">
        <v>1253</v>
      </c>
      <c r="D46" s="577" t="s">
        <v>1258</v>
      </c>
      <c r="E46" s="580" t="s">
        <v>1255</v>
      </c>
      <c r="F46" s="580" t="s">
        <v>1259</v>
      </c>
      <c r="G46" s="578">
        <v>258</v>
      </c>
      <c r="H46" s="578">
        <v>67.02</v>
      </c>
      <c r="I46" s="578">
        <f t="shared" si="3"/>
        <v>17291.16</v>
      </c>
      <c r="J46" s="578">
        <v>258</v>
      </c>
      <c r="K46" s="578">
        <v>67.02</v>
      </c>
      <c r="L46" s="578">
        <f t="shared" si="1"/>
        <v>17291.16</v>
      </c>
      <c r="M46" s="661">
        <f t="shared" si="2"/>
        <v>100</v>
      </c>
    </row>
    <row r="47" spans="1:13" s="585" customFormat="1" ht="13.5" customHeight="1">
      <c r="A47" s="717"/>
      <c r="B47" s="586" t="s">
        <v>1260</v>
      </c>
      <c r="C47" s="577" t="s">
        <v>1261</v>
      </c>
      <c r="D47" s="577" t="s">
        <v>1262</v>
      </c>
      <c r="E47" s="577" t="s">
        <v>1137</v>
      </c>
      <c r="F47" s="580" t="s">
        <v>1263</v>
      </c>
      <c r="G47" s="578">
        <v>20</v>
      </c>
      <c r="H47" s="578">
        <v>34.56</v>
      </c>
      <c r="I47" s="578">
        <f t="shared" si="3"/>
        <v>691.2</v>
      </c>
      <c r="J47" s="578">
        <v>20</v>
      </c>
      <c r="K47" s="578">
        <v>34.56</v>
      </c>
      <c r="L47" s="578">
        <f t="shared" si="1"/>
        <v>691.2</v>
      </c>
      <c r="M47" s="661">
        <f t="shared" si="2"/>
        <v>100</v>
      </c>
    </row>
    <row r="48" spans="1:13" s="585" customFormat="1" ht="13.5" customHeight="1">
      <c r="A48" s="717"/>
      <c r="B48" s="576" t="s">
        <v>1264</v>
      </c>
      <c r="C48" s="577" t="s">
        <v>1261</v>
      </c>
      <c r="D48" s="577" t="s">
        <v>1265</v>
      </c>
      <c r="E48" s="577" t="s">
        <v>1137</v>
      </c>
      <c r="F48" s="580" t="s">
        <v>1266</v>
      </c>
      <c r="G48" s="578">
        <v>60</v>
      </c>
      <c r="H48" s="578">
        <v>357.05</v>
      </c>
      <c r="I48" s="578">
        <f t="shared" si="3"/>
        <v>21423</v>
      </c>
      <c r="J48" s="578">
        <v>60</v>
      </c>
      <c r="K48" s="578">
        <v>357.05</v>
      </c>
      <c r="L48" s="578">
        <f t="shared" si="1"/>
        <v>21423</v>
      </c>
      <c r="M48" s="661">
        <f t="shared" si="2"/>
        <v>100</v>
      </c>
    </row>
    <row r="49" spans="1:13" s="585" customFormat="1" ht="13.5" customHeight="1">
      <c r="A49" s="717"/>
      <c r="B49" s="586" t="s">
        <v>1267</v>
      </c>
      <c r="C49" s="580" t="s">
        <v>1268</v>
      </c>
      <c r="D49" s="580" t="s">
        <v>1269</v>
      </c>
      <c r="E49" s="580" t="s">
        <v>1255</v>
      </c>
      <c r="F49" s="580" t="s">
        <v>1270</v>
      </c>
      <c r="G49" s="578">
        <v>0</v>
      </c>
      <c r="H49" s="578">
        <v>0</v>
      </c>
      <c r="I49" s="578">
        <f t="shared" si="3"/>
        <v>0</v>
      </c>
      <c r="J49" s="578">
        <v>0</v>
      </c>
      <c r="K49" s="578">
        <v>0</v>
      </c>
      <c r="L49" s="578">
        <f t="shared" si="1"/>
        <v>0</v>
      </c>
      <c r="M49" s="661"/>
    </row>
    <row r="50" spans="1:13" s="585" customFormat="1" ht="13.5" customHeight="1">
      <c r="A50" s="717"/>
      <c r="B50" s="586" t="s">
        <v>1271</v>
      </c>
      <c r="C50" s="580" t="s">
        <v>1272</v>
      </c>
      <c r="D50" s="580" t="s">
        <v>1273</v>
      </c>
      <c r="E50" s="580" t="s">
        <v>1137</v>
      </c>
      <c r="F50" s="580" t="s">
        <v>1274</v>
      </c>
      <c r="G50" s="578">
        <v>20</v>
      </c>
      <c r="H50" s="578">
        <v>227.68</v>
      </c>
      <c r="I50" s="578">
        <f t="shared" si="3"/>
        <v>4553.6</v>
      </c>
      <c r="J50" s="578">
        <v>20</v>
      </c>
      <c r="K50" s="578">
        <v>227.68</v>
      </c>
      <c r="L50" s="578">
        <f t="shared" si="1"/>
        <v>4553.6</v>
      </c>
      <c r="M50" s="661">
        <f t="shared" si="2"/>
        <v>100</v>
      </c>
    </row>
    <row r="51" spans="1:13" s="585" customFormat="1" ht="13.5" customHeight="1">
      <c r="A51" s="717"/>
      <c r="B51" s="576" t="s">
        <v>1275</v>
      </c>
      <c r="C51" s="577" t="s">
        <v>1276</v>
      </c>
      <c r="D51" s="577" t="s">
        <v>1277</v>
      </c>
      <c r="E51" s="580" t="s">
        <v>1255</v>
      </c>
      <c r="F51" s="580" t="s">
        <v>1278</v>
      </c>
      <c r="G51" s="578">
        <v>42</v>
      </c>
      <c r="H51" s="578">
        <v>356.62</v>
      </c>
      <c r="I51" s="578">
        <f t="shared" si="3"/>
        <v>14978.04</v>
      </c>
      <c r="J51" s="578">
        <v>42</v>
      </c>
      <c r="K51" s="578">
        <v>356.62</v>
      </c>
      <c r="L51" s="578">
        <f t="shared" si="1"/>
        <v>14978.04</v>
      </c>
      <c r="M51" s="661">
        <f t="shared" si="2"/>
        <v>100</v>
      </c>
    </row>
    <row r="52" spans="1:13" s="585" customFormat="1" ht="13.5" customHeight="1">
      <c r="A52" s="717"/>
      <c r="B52" s="576" t="s">
        <v>1279</v>
      </c>
      <c r="C52" s="577" t="s">
        <v>1276</v>
      </c>
      <c r="D52" s="577" t="s">
        <v>1280</v>
      </c>
      <c r="E52" s="580" t="s">
        <v>1281</v>
      </c>
      <c r="F52" s="580" t="s">
        <v>1282</v>
      </c>
      <c r="G52" s="578">
        <v>3</v>
      </c>
      <c r="H52" s="578">
        <v>356.4</v>
      </c>
      <c r="I52" s="578">
        <f t="shared" si="3"/>
        <v>1069.1999999999998</v>
      </c>
      <c r="J52" s="578">
        <v>3</v>
      </c>
      <c r="K52" s="578">
        <v>356.4</v>
      </c>
      <c r="L52" s="578">
        <f t="shared" si="1"/>
        <v>1069.1999999999998</v>
      </c>
      <c r="M52" s="661">
        <f t="shared" si="2"/>
        <v>100</v>
      </c>
    </row>
    <row r="53" spans="1:13" s="585" customFormat="1" ht="13.5" customHeight="1">
      <c r="A53" s="717"/>
      <c r="B53" s="576" t="s">
        <v>1283</v>
      </c>
      <c r="C53" s="577" t="s">
        <v>1284</v>
      </c>
      <c r="D53" s="577" t="s">
        <v>1285</v>
      </c>
      <c r="E53" s="577" t="s">
        <v>1137</v>
      </c>
      <c r="F53" s="580" t="s">
        <v>1286</v>
      </c>
      <c r="G53" s="578">
        <v>2250</v>
      </c>
      <c r="H53" s="578">
        <v>37.66</v>
      </c>
      <c r="I53" s="578">
        <f t="shared" si="3"/>
        <v>84734.99999999999</v>
      </c>
      <c r="J53" s="578">
        <v>2250</v>
      </c>
      <c r="K53" s="578">
        <v>37.66</v>
      </c>
      <c r="L53" s="578">
        <f t="shared" si="1"/>
        <v>84734.99999999999</v>
      </c>
      <c r="M53" s="661">
        <f t="shared" si="2"/>
        <v>100</v>
      </c>
    </row>
    <row r="54" spans="1:13" s="585" customFormat="1" ht="12.75">
      <c r="A54" s="717"/>
      <c r="B54" s="576" t="s">
        <v>1287</v>
      </c>
      <c r="C54" s="577" t="s">
        <v>1122</v>
      </c>
      <c r="D54" s="577" t="s">
        <v>1288</v>
      </c>
      <c r="E54" s="577" t="s">
        <v>1137</v>
      </c>
      <c r="F54" s="580" t="s">
        <v>1289</v>
      </c>
      <c r="G54" s="578">
        <v>1000</v>
      </c>
      <c r="H54" s="578">
        <v>22.9</v>
      </c>
      <c r="I54" s="578">
        <f t="shared" si="3"/>
        <v>22900</v>
      </c>
      <c r="J54" s="578">
        <v>1000</v>
      </c>
      <c r="K54" s="578">
        <v>22.9</v>
      </c>
      <c r="L54" s="578">
        <f t="shared" si="1"/>
        <v>22900</v>
      </c>
      <c r="M54" s="661">
        <f t="shared" si="2"/>
        <v>100</v>
      </c>
    </row>
    <row r="55" spans="1:13" s="585" customFormat="1" ht="12.75">
      <c r="A55" s="717"/>
      <c r="B55" s="576" t="s">
        <v>1290</v>
      </c>
      <c r="C55" s="577" t="s">
        <v>1291</v>
      </c>
      <c r="D55" s="577" t="s">
        <v>1292</v>
      </c>
      <c r="E55" s="577" t="s">
        <v>1137</v>
      </c>
      <c r="F55" s="580" t="s">
        <v>1293</v>
      </c>
      <c r="G55" s="578">
        <v>40</v>
      </c>
      <c r="H55" s="578">
        <v>51.63</v>
      </c>
      <c r="I55" s="578">
        <f t="shared" si="3"/>
        <v>2065.2000000000003</v>
      </c>
      <c r="J55" s="578">
        <v>40</v>
      </c>
      <c r="K55" s="578">
        <v>51.63</v>
      </c>
      <c r="L55" s="578">
        <f t="shared" si="1"/>
        <v>2065.2000000000003</v>
      </c>
      <c r="M55" s="661">
        <f t="shared" si="2"/>
        <v>100</v>
      </c>
    </row>
    <row r="56" spans="1:13" s="585" customFormat="1" ht="12.75">
      <c r="A56" s="717"/>
      <c r="B56" s="576" t="s">
        <v>1294</v>
      </c>
      <c r="C56" s="577" t="s">
        <v>1240</v>
      </c>
      <c r="D56" s="577" t="s">
        <v>1295</v>
      </c>
      <c r="E56" s="577" t="s">
        <v>1137</v>
      </c>
      <c r="F56" s="577" t="s">
        <v>1137</v>
      </c>
      <c r="G56" s="578">
        <v>48</v>
      </c>
      <c r="H56" s="578">
        <v>24.73</v>
      </c>
      <c r="I56" s="578">
        <f t="shared" si="3"/>
        <v>1187.04</v>
      </c>
      <c r="J56" s="578">
        <v>48</v>
      </c>
      <c r="K56" s="578">
        <v>24.73</v>
      </c>
      <c r="L56" s="578">
        <f t="shared" si="1"/>
        <v>1187.04</v>
      </c>
      <c r="M56" s="661">
        <f t="shared" si="2"/>
        <v>100</v>
      </c>
    </row>
    <row r="57" spans="1:13" s="585" customFormat="1" ht="12.75">
      <c r="A57" s="717"/>
      <c r="B57" s="576" t="s">
        <v>1296</v>
      </c>
      <c r="C57" s="577" t="s">
        <v>1297</v>
      </c>
      <c r="D57" s="577" t="s">
        <v>1298</v>
      </c>
      <c r="E57" s="577" t="s">
        <v>1137</v>
      </c>
      <c r="F57" s="580" t="s">
        <v>1299</v>
      </c>
      <c r="G57" s="578">
        <v>40</v>
      </c>
      <c r="H57" s="578">
        <v>100.97</v>
      </c>
      <c r="I57" s="578">
        <f t="shared" si="3"/>
        <v>4038.8</v>
      </c>
      <c r="J57" s="578">
        <v>40</v>
      </c>
      <c r="K57" s="578">
        <v>100.97</v>
      </c>
      <c r="L57" s="578">
        <f t="shared" si="1"/>
        <v>4038.8</v>
      </c>
      <c r="M57" s="661">
        <f t="shared" si="2"/>
        <v>100</v>
      </c>
    </row>
    <row r="58" spans="1:13" s="585" customFormat="1" ht="12.75">
      <c r="A58" s="717"/>
      <c r="B58" s="576" t="s">
        <v>1300</v>
      </c>
      <c r="C58" s="577" t="s">
        <v>1297</v>
      </c>
      <c r="D58" s="577" t="s">
        <v>1301</v>
      </c>
      <c r="E58" s="577" t="s">
        <v>1137</v>
      </c>
      <c r="F58" s="580" t="s">
        <v>1302</v>
      </c>
      <c r="G58" s="578">
        <v>0</v>
      </c>
      <c r="H58" s="578">
        <v>0</v>
      </c>
      <c r="I58" s="578">
        <f t="shared" si="3"/>
        <v>0</v>
      </c>
      <c r="J58" s="578">
        <v>0</v>
      </c>
      <c r="K58" s="578">
        <v>0</v>
      </c>
      <c r="L58" s="578">
        <f t="shared" si="1"/>
        <v>0</v>
      </c>
      <c r="M58" s="661"/>
    </row>
    <row r="59" spans="1:13" s="585" customFormat="1" ht="12.75">
      <c r="A59" s="717"/>
      <c r="B59" s="576" t="s">
        <v>1303</v>
      </c>
      <c r="C59" s="577" t="s">
        <v>1297</v>
      </c>
      <c r="D59" s="577" t="s">
        <v>1304</v>
      </c>
      <c r="E59" s="577" t="s">
        <v>1137</v>
      </c>
      <c r="F59" s="580" t="s">
        <v>1305</v>
      </c>
      <c r="G59" s="578">
        <v>5040</v>
      </c>
      <c r="H59" s="578">
        <v>110.26</v>
      </c>
      <c r="I59" s="578">
        <f t="shared" si="3"/>
        <v>555710.4</v>
      </c>
      <c r="J59" s="578">
        <v>5040</v>
      </c>
      <c r="K59" s="578">
        <v>110.26</v>
      </c>
      <c r="L59" s="578">
        <f t="shared" si="1"/>
        <v>555710.4</v>
      </c>
      <c r="M59" s="661">
        <f t="shared" si="2"/>
        <v>100</v>
      </c>
    </row>
    <row r="60" spans="1:13" s="585" customFormat="1" ht="12.75">
      <c r="A60" s="717"/>
      <c r="B60" s="576" t="s">
        <v>1306</v>
      </c>
      <c r="C60" s="577" t="s">
        <v>1297</v>
      </c>
      <c r="D60" s="577" t="s">
        <v>1307</v>
      </c>
      <c r="E60" s="577" t="s">
        <v>1137</v>
      </c>
      <c r="F60" s="580" t="s">
        <v>1308</v>
      </c>
      <c r="G60" s="578">
        <v>0</v>
      </c>
      <c r="H60" s="578">
        <v>0</v>
      </c>
      <c r="I60" s="578">
        <f t="shared" si="3"/>
        <v>0</v>
      </c>
      <c r="J60" s="578">
        <v>0</v>
      </c>
      <c r="K60" s="578">
        <v>0</v>
      </c>
      <c r="L60" s="578">
        <f t="shared" si="1"/>
        <v>0</v>
      </c>
      <c r="M60" s="661"/>
    </row>
    <row r="61" spans="1:13" s="585" customFormat="1" ht="12.75">
      <c r="A61" s="717"/>
      <c r="B61" s="576" t="s">
        <v>1309</v>
      </c>
      <c r="C61" s="577" t="s">
        <v>1310</v>
      </c>
      <c r="D61" s="577" t="s">
        <v>1311</v>
      </c>
      <c r="E61" s="577" t="s">
        <v>1137</v>
      </c>
      <c r="F61" s="580" t="s">
        <v>1312</v>
      </c>
      <c r="G61" s="578">
        <v>310</v>
      </c>
      <c r="H61" s="578">
        <v>25.89</v>
      </c>
      <c r="I61" s="578">
        <f t="shared" si="3"/>
        <v>8025.900000000001</v>
      </c>
      <c r="J61" s="578">
        <v>360</v>
      </c>
      <c r="K61" s="578">
        <v>25.89</v>
      </c>
      <c r="L61" s="578">
        <f t="shared" si="1"/>
        <v>9320.4</v>
      </c>
      <c r="M61" s="661">
        <f t="shared" si="2"/>
        <v>116.1290322580645</v>
      </c>
    </row>
    <row r="62" spans="1:13" s="585" customFormat="1" ht="12.75">
      <c r="A62" s="717"/>
      <c r="B62" s="586" t="s">
        <v>1313</v>
      </c>
      <c r="C62" s="577" t="s">
        <v>1314</v>
      </c>
      <c r="D62" s="580" t="s">
        <v>1315</v>
      </c>
      <c r="E62" s="580" t="s">
        <v>1255</v>
      </c>
      <c r="F62" s="580" t="s">
        <v>1278</v>
      </c>
      <c r="G62" s="578">
        <v>3</v>
      </c>
      <c r="H62" s="578">
        <v>374.72</v>
      </c>
      <c r="I62" s="578">
        <f t="shared" si="3"/>
        <v>1124.16</v>
      </c>
      <c r="J62" s="578">
        <v>3</v>
      </c>
      <c r="K62" s="578">
        <v>374.72</v>
      </c>
      <c r="L62" s="578">
        <f t="shared" si="1"/>
        <v>1124.16</v>
      </c>
      <c r="M62" s="661">
        <f t="shared" si="2"/>
        <v>100</v>
      </c>
    </row>
    <row r="63" spans="1:13" s="585" customFormat="1" ht="12.75">
      <c r="A63" s="717"/>
      <c r="B63" s="576" t="s">
        <v>1316</v>
      </c>
      <c r="C63" s="577" t="s">
        <v>1314</v>
      </c>
      <c r="D63" s="577" t="s">
        <v>1317</v>
      </c>
      <c r="E63" s="580" t="s">
        <v>1255</v>
      </c>
      <c r="F63" s="580" t="s">
        <v>1318</v>
      </c>
      <c r="G63" s="578">
        <v>42</v>
      </c>
      <c r="H63" s="578">
        <v>330.02</v>
      </c>
      <c r="I63" s="578">
        <f t="shared" si="3"/>
        <v>13860.84</v>
      </c>
      <c r="J63" s="578">
        <v>50</v>
      </c>
      <c r="K63" s="578">
        <v>330.02</v>
      </c>
      <c r="L63" s="578">
        <f t="shared" si="1"/>
        <v>16501</v>
      </c>
      <c r="M63" s="661">
        <f t="shared" si="2"/>
        <v>119.04761904761905</v>
      </c>
    </row>
    <row r="64" spans="1:13" s="585" customFormat="1" ht="12.75">
      <c r="A64" s="717"/>
      <c r="B64" s="576" t="s">
        <v>1319</v>
      </c>
      <c r="C64" s="577" t="s">
        <v>1320</v>
      </c>
      <c r="D64" s="577" t="s">
        <v>1321</v>
      </c>
      <c r="E64" s="577" t="s">
        <v>1137</v>
      </c>
      <c r="F64" s="580" t="s">
        <v>1322</v>
      </c>
      <c r="G64" s="578">
        <v>150</v>
      </c>
      <c r="H64" s="578">
        <v>26.61</v>
      </c>
      <c r="I64" s="578">
        <f t="shared" si="3"/>
        <v>3991.5</v>
      </c>
      <c r="J64" s="578">
        <v>150</v>
      </c>
      <c r="K64" s="578">
        <v>26.61</v>
      </c>
      <c r="L64" s="578">
        <f t="shared" si="1"/>
        <v>3991.5</v>
      </c>
      <c r="M64" s="661">
        <f t="shared" si="2"/>
        <v>100</v>
      </c>
    </row>
    <row r="65" spans="1:13" s="585" customFormat="1" ht="12.75">
      <c r="A65" s="717"/>
      <c r="B65" s="576" t="s">
        <v>1323</v>
      </c>
      <c r="C65" s="577" t="s">
        <v>1324</v>
      </c>
      <c r="D65" s="577" t="s">
        <v>1325</v>
      </c>
      <c r="E65" s="577" t="s">
        <v>1137</v>
      </c>
      <c r="F65" s="580" t="s">
        <v>1326</v>
      </c>
      <c r="G65" s="578">
        <v>100</v>
      </c>
      <c r="H65" s="578">
        <v>300.15</v>
      </c>
      <c r="I65" s="578">
        <f t="shared" si="3"/>
        <v>30014.999999999996</v>
      </c>
      <c r="J65" s="578">
        <v>100</v>
      </c>
      <c r="K65" s="578">
        <v>300.15</v>
      </c>
      <c r="L65" s="578">
        <f t="shared" si="1"/>
        <v>30014.999999999996</v>
      </c>
      <c r="M65" s="661">
        <f t="shared" si="2"/>
        <v>100</v>
      </c>
    </row>
    <row r="66" spans="1:13" s="585" customFormat="1" ht="12.75">
      <c r="A66" s="717"/>
      <c r="B66" s="576" t="s">
        <v>1327</v>
      </c>
      <c r="C66" s="577" t="s">
        <v>1328</v>
      </c>
      <c r="D66" s="577" t="s">
        <v>1329</v>
      </c>
      <c r="E66" s="577" t="s">
        <v>1137</v>
      </c>
      <c r="F66" s="580" t="s">
        <v>1330</v>
      </c>
      <c r="G66" s="578">
        <v>20</v>
      </c>
      <c r="H66" s="578">
        <v>78.05</v>
      </c>
      <c r="I66" s="578">
        <f t="shared" si="3"/>
        <v>1561</v>
      </c>
      <c r="J66" s="578">
        <v>20</v>
      </c>
      <c r="K66" s="578">
        <v>78.05</v>
      </c>
      <c r="L66" s="578">
        <f t="shared" si="1"/>
        <v>1561</v>
      </c>
      <c r="M66" s="661">
        <f t="shared" si="2"/>
        <v>100</v>
      </c>
    </row>
    <row r="67" spans="1:13" s="585" customFormat="1" ht="12.75">
      <c r="A67" s="717"/>
      <c r="B67" s="576" t="s">
        <v>1331</v>
      </c>
      <c r="C67" s="577" t="s">
        <v>1332</v>
      </c>
      <c r="D67" s="577" t="s">
        <v>1333</v>
      </c>
      <c r="E67" s="577" t="s">
        <v>1137</v>
      </c>
      <c r="F67" s="580" t="s">
        <v>1334</v>
      </c>
      <c r="G67" s="578">
        <v>1215</v>
      </c>
      <c r="H67" s="578">
        <v>50.14</v>
      </c>
      <c r="I67" s="578">
        <f t="shared" si="3"/>
        <v>60920.1</v>
      </c>
      <c r="J67" s="578">
        <v>1220</v>
      </c>
      <c r="K67" s="578">
        <v>50.14</v>
      </c>
      <c r="L67" s="578">
        <f t="shared" si="1"/>
        <v>61170.8</v>
      </c>
      <c r="M67" s="661">
        <f t="shared" si="2"/>
        <v>100.41152263374487</v>
      </c>
    </row>
    <row r="68" spans="1:13" s="585" customFormat="1" ht="12.75">
      <c r="A68" s="717"/>
      <c r="B68" s="576" t="s">
        <v>1335</v>
      </c>
      <c r="C68" s="577" t="s">
        <v>1336</v>
      </c>
      <c r="D68" s="577" t="s">
        <v>1337</v>
      </c>
      <c r="E68" s="580" t="s">
        <v>1255</v>
      </c>
      <c r="F68" s="580" t="s">
        <v>1338</v>
      </c>
      <c r="G68" s="578">
        <v>1022</v>
      </c>
      <c r="H68" s="578">
        <v>71.78</v>
      </c>
      <c r="I68" s="578">
        <f t="shared" si="3"/>
        <v>73359.16</v>
      </c>
      <c r="J68" s="578">
        <v>1100</v>
      </c>
      <c r="K68" s="578">
        <v>71.78</v>
      </c>
      <c r="L68" s="578">
        <f t="shared" si="1"/>
        <v>78958</v>
      </c>
      <c r="M68" s="661">
        <f t="shared" si="2"/>
        <v>107.6320939334638</v>
      </c>
    </row>
    <row r="69" spans="1:13" s="585" customFormat="1" ht="12.75">
      <c r="A69" s="717"/>
      <c r="B69" s="576" t="s">
        <v>1339</v>
      </c>
      <c r="C69" s="577" t="s">
        <v>1168</v>
      </c>
      <c r="D69" s="577" t="s">
        <v>1340</v>
      </c>
      <c r="E69" s="577" t="s">
        <v>1137</v>
      </c>
      <c r="F69" s="580" t="s">
        <v>1341</v>
      </c>
      <c r="G69" s="578">
        <v>780</v>
      </c>
      <c r="H69" s="578">
        <v>24.34</v>
      </c>
      <c r="I69" s="578">
        <f t="shared" si="3"/>
        <v>18985.2</v>
      </c>
      <c r="J69" s="578">
        <v>780</v>
      </c>
      <c r="K69" s="578">
        <v>24.34</v>
      </c>
      <c r="L69" s="578">
        <f t="shared" si="1"/>
        <v>18985.2</v>
      </c>
      <c r="M69" s="661">
        <f t="shared" si="2"/>
        <v>100</v>
      </c>
    </row>
    <row r="70" spans="1:13" s="585" customFormat="1" ht="12.75">
      <c r="A70" s="717"/>
      <c r="B70" s="576" t="s">
        <v>1342</v>
      </c>
      <c r="C70" s="577" t="s">
        <v>1343</v>
      </c>
      <c r="D70" s="577" t="s">
        <v>1344</v>
      </c>
      <c r="E70" s="577" t="s">
        <v>1137</v>
      </c>
      <c r="F70" s="580" t="s">
        <v>1345</v>
      </c>
      <c r="G70" s="578">
        <v>2945</v>
      </c>
      <c r="H70" s="578">
        <v>77.29</v>
      </c>
      <c r="I70" s="578">
        <f t="shared" si="3"/>
        <v>227619.05000000002</v>
      </c>
      <c r="J70" s="578">
        <v>2945</v>
      </c>
      <c r="K70" s="578">
        <v>77.29</v>
      </c>
      <c r="L70" s="578">
        <f t="shared" si="1"/>
        <v>227619.05000000002</v>
      </c>
      <c r="M70" s="661">
        <f t="shared" si="2"/>
        <v>100</v>
      </c>
    </row>
    <row r="71" spans="1:13" s="585" customFormat="1" ht="12.75">
      <c r="A71" s="717"/>
      <c r="B71" s="576" t="s">
        <v>1346</v>
      </c>
      <c r="C71" s="577" t="s">
        <v>1347</v>
      </c>
      <c r="D71" s="577" t="s">
        <v>1348</v>
      </c>
      <c r="E71" s="580" t="s">
        <v>1349</v>
      </c>
      <c r="F71" s="580" t="s">
        <v>1350</v>
      </c>
      <c r="G71" s="578">
        <v>2968</v>
      </c>
      <c r="H71" s="578">
        <v>55.54</v>
      </c>
      <c r="I71" s="578">
        <f t="shared" si="3"/>
        <v>164842.72</v>
      </c>
      <c r="J71" s="578">
        <v>3000</v>
      </c>
      <c r="K71" s="578">
        <v>55.54</v>
      </c>
      <c r="L71" s="578">
        <f t="shared" si="1"/>
        <v>166620</v>
      </c>
      <c r="M71" s="661">
        <f aca="true" t="shared" si="4" ref="M71:M96">L71/I71*100</f>
        <v>101.07816711590296</v>
      </c>
    </row>
    <row r="72" spans="1:13" s="585" customFormat="1" ht="12.75">
      <c r="A72" s="717"/>
      <c r="B72" s="576" t="s">
        <v>1351</v>
      </c>
      <c r="C72" s="577" t="s">
        <v>1352</v>
      </c>
      <c r="D72" s="577" t="s">
        <v>1353</v>
      </c>
      <c r="E72" s="577" t="s">
        <v>1137</v>
      </c>
      <c r="F72" s="580" t="s">
        <v>1354</v>
      </c>
      <c r="G72" s="578">
        <v>90</v>
      </c>
      <c r="H72" s="578">
        <v>71.28</v>
      </c>
      <c r="I72" s="578">
        <f t="shared" si="3"/>
        <v>6415.2</v>
      </c>
      <c r="J72" s="578">
        <v>90</v>
      </c>
      <c r="K72" s="578">
        <v>71.28</v>
      </c>
      <c r="L72" s="578">
        <f t="shared" si="1"/>
        <v>6415.2</v>
      </c>
      <c r="M72" s="661">
        <f t="shared" si="4"/>
        <v>100</v>
      </c>
    </row>
    <row r="73" spans="1:13" s="585" customFormat="1" ht="12.75">
      <c r="A73" s="717"/>
      <c r="B73" s="576" t="s">
        <v>1355</v>
      </c>
      <c r="C73" s="577" t="s">
        <v>1356</v>
      </c>
      <c r="D73" s="577" t="s">
        <v>1357</v>
      </c>
      <c r="E73" s="577" t="s">
        <v>1137</v>
      </c>
      <c r="F73" s="580" t="s">
        <v>1358</v>
      </c>
      <c r="G73" s="578">
        <v>695</v>
      </c>
      <c r="H73" s="578">
        <v>45.24</v>
      </c>
      <c r="I73" s="578">
        <f t="shared" si="3"/>
        <v>31441.800000000003</v>
      </c>
      <c r="J73" s="578">
        <v>700</v>
      </c>
      <c r="K73" s="578">
        <v>45.24</v>
      </c>
      <c r="L73" s="578">
        <f t="shared" si="1"/>
        <v>31668</v>
      </c>
      <c r="M73" s="661">
        <f t="shared" si="4"/>
        <v>100.71942446043165</v>
      </c>
    </row>
    <row r="74" spans="1:13" s="585" customFormat="1" ht="12.75">
      <c r="A74" s="717"/>
      <c r="B74" s="576" t="s">
        <v>1359</v>
      </c>
      <c r="C74" s="577" t="s">
        <v>1268</v>
      </c>
      <c r="D74" s="577" t="s">
        <v>1360</v>
      </c>
      <c r="E74" s="580" t="s">
        <v>1255</v>
      </c>
      <c r="F74" s="580" t="s">
        <v>1361</v>
      </c>
      <c r="G74" s="578">
        <v>270</v>
      </c>
      <c r="H74" s="578">
        <v>78.8</v>
      </c>
      <c r="I74" s="578">
        <f t="shared" si="3"/>
        <v>21276</v>
      </c>
      <c r="J74" s="578">
        <v>270</v>
      </c>
      <c r="K74" s="578">
        <v>78.8</v>
      </c>
      <c r="L74" s="578">
        <f t="shared" si="1"/>
        <v>21276</v>
      </c>
      <c r="M74" s="661">
        <f t="shared" si="4"/>
        <v>100</v>
      </c>
    </row>
    <row r="75" spans="1:13" s="585" customFormat="1" ht="12.75">
      <c r="A75" s="717"/>
      <c r="B75" s="576" t="s">
        <v>1362</v>
      </c>
      <c r="C75" s="577" t="s">
        <v>1363</v>
      </c>
      <c r="D75" s="577" t="s">
        <v>1364</v>
      </c>
      <c r="E75" s="577" t="s">
        <v>1137</v>
      </c>
      <c r="F75" s="580" t="s">
        <v>1365</v>
      </c>
      <c r="G75" s="578">
        <v>1040</v>
      </c>
      <c r="H75" s="578">
        <v>88.5</v>
      </c>
      <c r="I75" s="578">
        <f t="shared" si="3"/>
        <v>92040</v>
      </c>
      <c r="J75" s="578">
        <v>0</v>
      </c>
      <c r="K75" s="578">
        <v>88.5</v>
      </c>
      <c r="L75" s="578">
        <f t="shared" si="1"/>
        <v>0</v>
      </c>
      <c r="M75" s="661">
        <f t="shared" si="4"/>
        <v>0</v>
      </c>
    </row>
    <row r="76" spans="1:13" s="585" customFormat="1" ht="12.75">
      <c r="A76" s="717"/>
      <c r="B76" s="576" t="s">
        <v>1366</v>
      </c>
      <c r="C76" s="577" t="s">
        <v>1367</v>
      </c>
      <c r="D76" s="577" t="s">
        <v>1368</v>
      </c>
      <c r="E76" s="577" t="s">
        <v>1137</v>
      </c>
      <c r="F76" s="580" t="s">
        <v>1369</v>
      </c>
      <c r="G76" s="578">
        <v>15</v>
      </c>
      <c r="H76" s="578">
        <v>220.24</v>
      </c>
      <c r="I76" s="578">
        <f t="shared" si="3"/>
        <v>3303.6000000000004</v>
      </c>
      <c r="J76" s="578">
        <v>15</v>
      </c>
      <c r="K76" s="578">
        <v>220.24</v>
      </c>
      <c r="L76" s="578">
        <f t="shared" si="1"/>
        <v>3303.6000000000004</v>
      </c>
      <c r="M76" s="661">
        <f t="shared" si="4"/>
        <v>100</v>
      </c>
    </row>
    <row r="77" spans="1:13" s="585" customFormat="1" ht="12.75">
      <c r="A77" s="717"/>
      <c r="B77" s="576" t="s">
        <v>1370</v>
      </c>
      <c r="C77" s="577" t="s">
        <v>1371</v>
      </c>
      <c r="D77" s="577" t="s">
        <v>1372</v>
      </c>
      <c r="E77" s="577" t="s">
        <v>1137</v>
      </c>
      <c r="F77" s="577" t="s">
        <v>1147</v>
      </c>
      <c r="G77" s="578">
        <v>7</v>
      </c>
      <c r="H77" s="578">
        <v>1114.21</v>
      </c>
      <c r="I77" s="578">
        <f t="shared" si="3"/>
        <v>7799.47</v>
      </c>
      <c r="J77" s="578">
        <v>8</v>
      </c>
      <c r="K77" s="578">
        <v>1114.21</v>
      </c>
      <c r="L77" s="578">
        <f aca="true" t="shared" si="5" ref="L77:L85">J77*K77</f>
        <v>8913.68</v>
      </c>
      <c r="M77" s="661">
        <f t="shared" si="4"/>
        <v>114.28571428571428</v>
      </c>
    </row>
    <row r="78" spans="1:13" s="585" customFormat="1" ht="12.75">
      <c r="A78" s="717"/>
      <c r="B78" s="576" t="s">
        <v>1373</v>
      </c>
      <c r="C78" s="577" t="s">
        <v>1374</v>
      </c>
      <c r="D78" s="577" t="s">
        <v>1375</v>
      </c>
      <c r="E78" s="577" t="s">
        <v>1137</v>
      </c>
      <c r="F78" s="580" t="s">
        <v>1286</v>
      </c>
      <c r="G78" s="578">
        <v>5</v>
      </c>
      <c r="H78" s="578">
        <v>48.16</v>
      </c>
      <c r="I78" s="578">
        <f t="shared" si="3"/>
        <v>240.79999999999998</v>
      </c>
      <c r="J78" s="578">
        <v>10</v>
      </c>
      <c r="K78" s="578">
        <v>48.16</v>
      </c>
      <c r="L78" s="578">
        <f t="shared" si="5"/>
        <v>481.59999999999997</v>
      </c>
      <c r="M78" s="661">
        <f t="shared" si="4"/>
        <v>200</v>
      </c>
    </row>
    <row r="79" spans="1:13" s="585" customFormat="1" ht="12.75">
      <c r="A79" s="717"/>
      <c r="B79" s="576" t="s">
        <v>1376</v>
      </c>
      <c r="C79" s="577" t="s">
        <v>1374</v>
      </c>
      <c r="D79" s="577" t="s">
        <v>1377</v>
      </c>
      <c r="E79" s="577" t="s">
        <v>1137</v>
      </c>
      <c r="F79" s="580" t="s">
        <v>1266</v>
      </c>
      <c r="G79" s="578">
        <v>9</v>
      </c>
      <c r="H79" s="578">
        <v>34.6</v>
      </c>
      <c r="I79" s="578">
        <f t="shared" si="3"/>
        <v>311.40000000000003</v>
      </c>
      <c r="J79" s="578">
        <v>10</v>
      </c>
      <c r="K79" s="578">
        <v>34.6</v>
      </c>
      <c r="L79" s="578">
        <f t="shared" si="5"/>
        <v>346</v>
      </c>
      <c r="M79" s="661">
        <f t="shared" si="4"/>
        <v>111.1111111111111</v>
      </c>
    </row>
    <row r="80" spans="1:13" s="585" customFormat="1" ht="12.75">
      <c r="A80" s="717"/>
      <c r="B80" s="576" t="s">
        <v>1378</v>
      </c>
      <c r="C80" s="577" t="s">
        <v>1379</v>
      </c>
      <c r="D80" s="577" t="s">
        <v>1380</v>
      </c>
      <c r="E80" s="577" t="s">
        <v>1137</v>
      </c>
      <c r="F80" s="580" t="s">
        <v>1381</v>
      </c>
      <c r="G80" s="578">
        <v>65</v>
      </c>
      <c r="H80" s="578">
        <v>34.07</v>
      </c>
      <c r="I80" s="578">
        <f t="shared" si="3"/>
        <v>2214.55</v>
      </c>
      <c r="J80" s="578">
        <v>70</v>
      </c>
      <c r="K80" s="578">
        <v>34.07</v>
      </c>
      <c r="L80" s="578">
        <f t="shared" si="5"/>
        <v>2384.9</v>
      </c>
      <c r="M80" s="661">
        <f t="shared" si="4"/>
        <v>107.6923076923077</v>
      </c>
    </row>
    <row r="81" spans="1:13" s="585" customFormat="1" ht="12.75">
      <c r="A81" s="717"/>
      <c r="B81" s="576" t="s">
        <v>1382</v>
      </c>
      <c r="C81" s="577" t="s">
        <v>1383</v>
      </c>
      <c r="D81" s="580" t="s">
        <v>1384</v>
      </c>
      <c r="E81" s="577" t="s">
        <v>1137</v>
      </c>
      <c r="F81" s="580" t="s">
        <v>1385</v>
      </c>
      <c r="G81" s="578">
        <v>2220</v>
      </c>
      <c r="H81" s="578">
        <v>14.36</v>
      </c>
      <c r="I81" s="578">
        <f t="shared" si="3"/>
        <v>31879.199999999997</v>
      </c>
      <c r="J81" s="578">
        <v>2220</v>
      </c>
      <c r="K81" s="578">
        <v>14.36</v>
      </c>
      <c r="L81" s="578">
        <f t="shared" si="5"/>
        <v>31879.199999999997</v>
      </c>
      <c r="M81" s="661">
        <f t="shared" si="4"/>
        <v>100</v>
      </c>
    </row>
    <row r="82" spans="1:13" s="585" customFormat="1" ht="12.75">
      <c r="A82" s="717"/>
      <c r="B82" s="576" t="s">
        <v>1386</v>
      </c>
      <c r="C82" s="577" t="s">
        <v>1387</v>
      </c>
      <c r="D82" s="577" t="s">
        <v>1388</v>
      </c>
      <c r="E82" s="577" t="s">
        <v>1137</v>
      </c>
      <c r="F82" s="580" t="s">
        <v>1389</v>
      </c>
      <c r="G82" s="578">
        <v>4340</v>
      </c>
      <c r="H82" s="578">
        <v>77.15</v>
      </c>
      <c r="I82" s="578">
        <f t="shared" si="3"/>
        <v>334831</v>
      </c>
      <c r="J82" s="578">
        <v>4300</v>
      </c>
      <c r="K82" s="578">
        <v>77.15</v>
      </c>
      <c r="L82" s="578">
        <f t="shared" si="5"/>
        <v>331745</v>
      </c>
      <c r="M82" s="661">
        <f t="shared" si="4"/>
        <v>99.07834101382488</v>
      </c>
    </row>
    <row r="83" spans="1:13" s="585" customFormat="1" ht="12.75">
      <c r="A83" s="717"/>
      <c r="B83" s="576" t="s">
        <v>1390</v>
      </c>
      <c r="C83" s="580" t="s">
        <v>1391</v>
      </c>
      <c r="D83" s="578" t="s">
        <v>1392</v>
      </c>
      <c r="E83" s="578" t="s">
        <v>1137</v>
      </c>
      <c r="F83" s="580" t="s">
        <v>1393</v>
      </c>
      <c r="G83" s="578">
        <v>0</v>
      </c>
      <c r="H83" s="578">
        <v>0</v>
      </c>
      <c r="I83" s="578">
        <f t="shared" si="3"/>
        <v>0</v>
      </c>
      <c r="J83" s="578">
        <v>0</v>
      </c>
      <c r="K83" s="578">
        <v>0</v>
      </c>
      <c r="L83" s="578">
        <f t="shared" si="5"/>
        <v>0</v>
      </c>
      <c r="M83" s="661"/>
    </row>
    <row r="84" spans="1:13" s="585" customFormat="1" ht="12.75">
      <c r="A84" s="717"/>
      <c r="B84" s="586" t="s">
        <v>1394</v>
      </c>
      <c r="C84" s="577" t="s">
        <v>1395</v>
      </c>
      <c r="D84" s="577" t="s">
        <v>1396</v>
      </c>
      <c r="E84" s="577" t="s">
        <v>1137</v>
      </c>
      <c r="F84" s="580" t="s">
        <v>1397</v>
      </c>
      <c r="G84" s="578"/>
      <c r="H84" s="578"/>
      <c r="I84" s="578"/>
      <c r="J84" s="578">
        <v>25</v>
      </c>
      <c r="K84" s="578">
        <v>52.44</v>
      </c>
      <c r="L84" s="578">
        <f t="shared" si="5"/>
        <v>1311</v>
      </c>
      <c r="M84" s="661"/>
    </row>
    <row r="85" spans="1:13" s="585" customFormat="1" ht="12.75">
      <c r="A85" s="717"/>
      <c r="B85" s="586" t="s">
        <v>1398</v>
      </c>
      <c r="C85" s="577" t="s">
        <v>1399</v>
      </c>
      <c r="D85" s="577" t="s">
        <v>1400</v>
      </c>
      <c r="E85" s="577" t="s">
        <v>1137</v>
      </c>
      <c r="F85" s="580" t="s">
        <v>1401</v>
      </c>
      <c r="G85" s="578"/>
      <c r="H85" s="578"/>
      <c r="I85" s="578"/>
      <c r="J85" s="578">
        <v>150</v>
      </c>
      <c r="K85" s="578">
        <v>56.71</v>
      </c>
      <c r="L85" s="578">
        <f t="shared" si="5"/>
        <v>8506.5</v>
      </c>
      <c r="M85" s="661"/>
    </row>
    <row r="86" spans="1:13" s="585" customFormat="1" ht="12.75">
      <c r="A86" s="720"/>
      <c r="B86" s="587"/>
      <c r="C86" s="581"/>
      <c r="D86" s="583"/>
      <c r="E86" s="583"/>
      <c r="F86" s="581"/>
      <c r="G86" s="588"/>
      <c r="H86" s="588"/>
      <c r="I86" s="584">
        <f>SUM(I22:I83)</f>
        <v>5065588.49</v>
      </c>
      <c r="J86" s="588"/>
      <c r="K86" s="589"/>
      <c r="L86" s="584">
        <f>SUM(L22:L85)</f>
        <v>5053161.87</v>
      </c>
      <c r="M86" s="661">
        <f t="shared" si="4"/>
        <v>99.75468556072938</v>
      </c>
    </row>
    <row r="87" spans="1:13" ht="12.75">
      <c r="A87" s="716" t="s">
        <v>566</v>
      </c>
      <c r="B87" s="576" t="s">
        <v>1410</v>
      </c>
      <c r="C87" s="577" t="s">
        <v>1411</v>
      </c>
      <c r="D87" s="577" t="s">
        <v>1412</v>
      </c>
      <c r="E87" s="577" t="s">
        <v>1137</v>
      </c>
      <c r="F87" s="580" t="s">
        <v>1397</v>
      </c>
      <c r="G87" s="578">
        <v>81</v>
      </c>
      <c r="H87" s="578">
        <v>20.38</v>
      </c>
      <c r="I87" s="578">
        <f>G87*H87</f>
        <v>1650.78</v>
      </c>
      <c r="J87" s="578">
        <v>100</v>
      </c>
      <c r="K87" s="578">
        <v>20.38</v>
      </c>
      <c r="L87" s="578">
        <f>J87*K87</f>
        <v>2038</v>
      </c>
      <c r="M87" s="661">
        <f t="shared" si="4"/>
        <v>123.45679012345678</v>
      </c>
    </row>
    <row r="88" spans="1:13" ht="12.75">
      <c r="A88" s="717"/>
      <c r="B88" s="576" t="s">
        <v>1413</v>
      </c>
      <c r="C88" s="577" t="s">
        <v>1414</v>
      </c>
      <c r="D88" s="577" t="s">
        <v>1415</v>
      </c>
      <c r="E88" s="577" t="s">
        <v>1137</v>
      </c>
      <c r="F88" s="577" t="s">
        <v>1416</v>
      </c>
      <c r="G88" s="578">
        <v>1095</v>
      </c>
      <c r="H88" s="578">
        <v>46.2</v>
      </c>
      <c r="I88" s="578">
        <f aca="true" t="shared" si="6" ref="I88:I94">G88*H88</f>
        <v>50589</v>
      </c>
      <c r="J88" s="578">
        <v>1100</v>
      </c>
      <c r="K88" s="578">
        <v>46.2</v>
      </c>
      <c r="L88" s="578">
        <f aca="true" t="shared" si="7" ref="L88:L94">J88*K88</f>
        <v>50820</v>
      </c>
      <c r="M88" s="661">
        <f t="shared" si="4"/>
        <v>100.4566210045662</v>
      </c>
    </row>
    <row r="89" spans="1:13" ht="12.75">
      <c r="A89" s="717"/>
      <c r="B89" s="576" t="s">
        <v>1417</v>
      </c>
      <c r="C89" s="577" t="s">
        <v>1395</v>
      </c>
      <c r="D89" s="577" t="s">
        <v>1396</v>
      </c>
      <c r="E89" s="577" t="s">
        <v>1137</v>
      </c>
      <c r="F89" s="580" t="s">
        <v>1397</v>
      </c>
      <c r="G89" s="578">
        <v>25</v>
      </c>
      <c r="H89" s="578">
        <v>35.79</v>
      </c>
      <c r="I89" s="578">
        <f t="shared" si="6"/>
        <v>894.75</v>
      </c>
      <c r="J89" s="578">
        <v>25</v>
      </c>
      <c r="K89" s="578">
        <v>35.79</v>
      </c>
      <c r="L89" s="578">
        <f t="shared" si="7"/>
        <v>894.75</v>
      </c>
      <c r="M89" s="661">
        <f t="shared" si="4"/>
        <v>100</v>
      </c>
    </row>
    <row r="90" spans="1:13" ht="12.75">
      <c r="A90" s="717"/>
      <c r="B90" s="576" t="s">
        <v>1418</v>
      </c>
      <c r="C90" s="577" t="s">
        <v>1399</v>
      </c>
      <c r="D90" s="577" t="s">
        <v>1419</v>
      </c>
      <c r="E90" s="577" t="s">
        <v>1137</v>
      </c>
      <c r="F90" s="580" t="s">
        <v>1420</v>
      </c>
      <c r="G90" s="578">
        <v>150</v>
      </c>
      <c r="H90" s="578">
        <v>45.95</v>
      </c>
      <c r="I90" s="578">
        <f t="shared" si="6"/>
        <v>6892.5</v>
      </c>
      <c r="J90" s="578">
        <v>150</v>
      </c>
      <c r="K90" s="578">
        <v>45.95</v>
      </c>
      <c r="L90" s="578">
        <f t="shared" si="7"/>
        <v>6892.5</v>
      </c>
      <c r="M90" s="661">
        <f t="shared" si="4"/>
        <v>100</v>
      </c>
    </row>
    <row r="91" spans="1:13" ht="12.75">
      <c r="A91" s="717"/>
      <c r="B91" s="596" t="s">
        <v>1421</v>
      </c>
      <c r="C91" s="597" t="s">
        <v>1253</v>
      </c>
      <c r="D91" s="597" t="s">
        <v>1422</v>
      </c>
      <c r="E91" s="598" t="s">
        <v>1423</v>
      </c>
      <c r="F91" s="599">
        <v>0.5</v>
      </c>
      <c r="G91" s="578">
        <v>16</v>
      </c>
      <c r="H91" s="578">
        <v>246.23</v>
      </c>
      <c r="I91" s="578">
        <f t="shared" si="6"/>
        <v>3939.68</v>
      </c>
      <c r="J91" s="578">
        <v>16</v>
      </c>
      <c r="K91" s="578">
        <v>246.23</v>
      </c>
      <c r="L91" s="578">
        <f t="shared" si="7"/>
        <v>3939.68</v>
      </c>
      <c r="M91" s="661">
        <f t="shared" si="4"/>
        <v>100</v>
      </c>
    </row>
    <row r="92" spans="1:13" ht="12.75">
      <c r="A92" s="717"/>
      <c r="B92" s="600" t="s">
        <v>1424</v>
      </c>
      <c r="C92" s="577" t="s">
        <v>1324</v>
      </c>
      <c r="D92" s="580" t="s">
        <v>1425</v>
      </c>
      <c r="E92" s="580" t="s">
        <v>1137</v>
      </c>
      <c r="F92" s="580" t="s">
        <v>1326</v>
      </c>
      <c r="G92" s="578">
        <v>40</v>
      </c>
      <c r="H92" s="578">
        <v>268.4</v>
      </c>
      <c r="I92" s="578">
        <f t="shared" si="6"/>
        <v>10736</v>
      </c>
      <c r="J92" s="578">
        <v>0</v>
      </c>
      <c r="K92" s="578">
        <v>268.4</v>
      </c>
      <c r="L92" s="578">
        <f t="shared" si="7"/>
        <v>0</v>
      </c>
      <c r="M92" s="661">
        <f t="shared" si="4"/>
        <v>0</v>
      </c>
    </row>
    <row r="93" spans="1:13" ht="12.75">
      <c r="A93" s="717"/>
      <c r="B93" s="600" t="s">
        <v>1426</v>
      </c>
      <c r="C93" s="577" t="s">
        <v>1427</v>
      </c>
      <c r="D93" s="577" t="s">
        <v>1428</v>
      </c>
      <c r="E93" s="578" t="s">
        <v>1137</v>
      </c>
      <c r="F93" s="578" t="s">
        <v>1429</v>
      </c>
      <c r="G93" s="578">
        <v>0</v>
      </c>
      <c r="H93" s="578">
        <v>0</v>
      </c>
      <c r="I93" s="578">
        <f t="shared" si="6"/>
        <v>0</v>
      </c>
      <c r="J93" s="578">
        <v>0</v>
      </c>
      <c r="K93" s="578">
        <v>0</v>
      </c>
      <c r="L93" s="578">
        <f t="shared" si="7"/>
        <v>0</v>
      </c>
      <c r="M93" s="661"/>
    </row>
    <row r="94" spans="1:13" ht="12.75">
      <c r="A94" s="719"/>
      <c r="B94" s="600" t="s">
        <v>1430</v>
      </c>
      <c r="C94" s="577" t="s">
        <v>1363</v>
      </c>
      <c r="D94" s="580" t="s">
        <v>1431</v>
      </c>
      <c r="E94" s="578" t="s">
        <v>1137</v>
      </c>
      <c r="F94" s="578" t="s">
        <v>1365</v>
      </c>
      <c r="G94" s="578">
        <v>0</v>
      </c>
      <c r="H94" s="578">
        <v>0</v>
      </c>
      <c r="I94" s="578">
        <f t="shared" si="6"/>
        <v>0</v>
      </c>
      <c r="J94" s="578">
        <v>1100</v>
      </c>
      <c r="K94" s="578">
        <v>92.3</v>
      </c>
      <c r="L94" s="578">
        <f t="shared" si="7"/>
        <v>101530</v>
      </c>
      <c r="M94" s="661"/>
    </row>
    <row r="95" spans="1:13" ht="12.75">
      <c r="A95" s="595"/>
      <c r="B95" s="579"/>
      <c r="C95" s="582"/>
      <c r="D95" s="582"/>
      <c r="E95" s="583"/>
      <c r="F95" s="583"/>
      <c r="G95" s="601"/>
      <c r="H95" s="601"/>
      <c r="I95" s="584">
        <f>SUM(I87:I94)</f>
        <v>74702.70999999999</v>
      </c>
      <c r="J95" s="601"/>
      <c r="K95" s="601"/>
      <c r="L95" s="584">
        <f>SUM(L87:L94)</f>
        <v>166114.93</v>
      </c>
      <c r="M95" s="661">
        <f t="shared" si="4"/>
        <v>222.3680104777993</v>
      </c>
    </row>
    <row r="96" spans="1:13" ht="12.75">
      <c r="A96" s="738" t="s">
        <v>1441</v>
      </c>
      <c r="B96" s="739"/>
      <c r="C96" s="582"/>
      <c r="D96" s="582"/>
      <c r="E96" s="583"/>
      <c r="F96" s="583"/>
      <c r="G96" s="601"/>
      <c r="H96" s="601"/>
      <c r="I96" s="584">
        <f>I95+I86+I21</f>
        <v>5158127.82</v>
      </c>
      <c r="J96" s="601"/>
      <c r="K96" s="601"/>
      <c r="L96" s="584">
        <f>L95+L86+L21</f>
        <v>5249915.3</v>
      </c>
      <c r="M96" s="661">
        <f t="shared" si="4"/>
        <v>101.77947277002531</v>
      </c>
    </row>
    <row r="97" spans="1:13" ht="12.75">
      <c r="A97" s="740"/>
      <c r="B97" s="740"/>
      <c r="C97" s="742"/>
      <c r="D97" s="742"/>
      <c r="E97" s="743"/>
      <c r="F97" s="743"/>
      <c r="G97" s="744"/>
      <c r="H97" s="744"/>
      <c r="I97" s="745"/>
      <c r="J97" s="744"/>
      <c r="K97" s="744"/>
      <c r="L97" s="745"/>
      <c r="M97" s="741"/>
    </row>
    <row r="98" spans="1:13" ht="12.75">
      <c r="A98" s="740"/>
      <c r="B98" s="740"/>
      <c r="C98" s="742"/>
      <c r="D98" s="742"/>
      <c r="E98" s="743"/>
      <c r="F98" s="743"/>
      <c r="G98" s="744"/>
      <c r="H98" s="744"/>
      <c r="I98" s="745"/>
      <c r="J98" s="744"/>
      <c r="K98" s="744"/>
      <c r="L98" s="745"/>
      <c r="M98" s="741"/>
    </row>
    <row r="99" spans="1:12" ht="12.75">
      <c r="A99" s="602" t="s">
        <v>567</v>
      </c>
      <c r="B99" s="603"/>
      <c r="C99" s="603"/>
      <c r="D99" s="603"/>
      <c r="E99" s="603"/>
      <c r="F99" s="603"/>
      <c r="G99" s="603"/>
      <c r="H99" s="603"/>
      <c r="I99" s="603"/>
      <c r="J99" s="603"/>
      <c r="K99" s="603"/>
      <c r="L99" s="603"/>
    </row>
    <row r="100" spans="3:13" s="604" customFormat="1" ht="15.75">
      <c r="C100" s="605"/>
      <c r="D100" s="605"/>
      <c r="E100" s="605"/>
      <c r="F100" s="605"/>
      <c r="G100" s="605"/>
      <c r="H100" s="605"/>
      <c r="I100" s="605"/>
      <c r="J100" s="605"/>
      <c r="K100" s="605"/>
      <c r="L100" s="605"/>
      <c r="M100" s="660"/>
    </row>
    <row r="103" spans="1:13" ht="15.75">
      <c r="A103" s="747"/>
      <c r="B103" s="587"/>
      <c r="C103" s="590"/>
      <c r="D103" s="591" t="s">
        <v>1402</v>
      </c>
      <c r="E103" s="592"/>
      <c r="F103" s="590"/>
      <c r="G103" s="593"/>
      <c r="H103" s="593"/>
      <c r="I103" s="593"/>
      <c r="J103" s="593"/>
      <c r="K103" s="594"/>
      <c r="L103" s="593"/>
      <c r="M103" s="661"/>
    </row>
    <row r="104" spans="1:13" ht="12.75">
      <c r="A104" s="747"/>
      <c r="B104" s="576" t="s">
        <v>1403</v>
      </c>
      <c r="C104" s="577" t="s">
        <v>1404</v>
      </c>
      <c r="D104" s="577" t="s">
        <v>1405</v>
      </c>
      <c r="E104" s="577" t="s">
        <v>1147</v>
      </c>
      <c r="F104" s="580" t="s">
        <v>1365</v>
      </c>
      <c r="G104" s="578">
        <v>26</v>
      </c>
      <c r="H104" s="578">
        <v>106367.46</v>
      </c>
      <c r="I104" s="578">
        <f>G104*H104</f>
        <v>2765553.96</v>
      </c>
      <c r="J104" s="578">
        <v>26</v>
      </c>
      <c r="K104" s="578">
        <v>106367.46</v>
      </c>
      <c r="L104" s="578">
        <f>J104*K104</f>
        <v>2765553.96</v>
      </c>
      <c r="M104" s="661">
        <f>L104/I104*100</f>
        <v>100</v>
      </c>
    </row>
    <row r="105" spans="1:13" ht="12.75">
      <c r="A105" s="747"/>
      <c r="B105" s="576" t="s">
        <v>1406</v>
      </c>
      <c r="C105" s="577" t="s">
        <v>1407</v>
      </c>
      <c r="D105" s="577" t="s">
        <v>1408</v>
      </c>
      <c r="E105" s="577" t="s">
        <v>1147</v>
      </c>
      <c r="F105" s="580" t="s">
        <v>1409</v>
      </c>
      <c r="G105" s="578">
        <v>26</v>
      </c>
      <c r="H105" s="578">
        <v>128904.32</v>
      </c>
      <c r="I105" s="578">
        <f>G105*H105</f>
        <v>3351512.3200000003</v>
      </c>
      <c r="J105" s="578">
        <v>26</v>
      </c>
      <c r="K105" s="578">
        <v>128904.32</v>
      </c>
      <c r="L105" s="578">
        <f>J105*K105</f>
        <v>3351512.3200000003</v>
      </c>
      <c r="M105" s="661">
        <f>L105/I105*100</f>
        <v>100</v>
      </c>
    </row>
    <row r="106" spans="1:13" ht="12.75">
      <c r="A106" s="746"/>
      <c r="B106" s="587"/>
      <c r="C106" s="588"/>
      <c r="D106" s="588"/>
      <c r="E106" s="588"/>
      <c r="F106" s="588"/>
      <c r="G106" s="588"/>
      <c r="H106" s="588"/>
      <c r="I106" s="584">
        <f>SUM(I104:I105)</f>
        <v>6117066.28</v>
      </c>
      <c r="J106" s="583"/>
      <c r="K106" s="583"/>
      <c r="L106" s="584">
        <f>SUM(L104:L105)</f>
        <v>6117066.28</v>
      </c>
      <c r="M106" s="661">
        <f>L106/I106*100</f>
        <v>100</v>
      </c>
    </row>
  </sheetData>
  <sheetProtection/>
  <mergeCells count="14">
    <mergeCell ref="A96:B96"/>
    <mergeCell ref="A22:A86"/>
    <mergeCell ref="A1:L1"/>
    <mergeCell ref="A2:A4"/>
    <mergeCell ref="B2:B4"/>
    <mergeCell ref="C2:C4"/>
    <mergeCell ref="D2:D4"/>
    <mergeCell ref="E2:E4"/>
    <mergeCell ref="F2:F4"/>
    <mergeCell ref="G2:L2"/>
    <mergeCell ref="G3:I3"/>
    <mergeCell ref="J3:L3"/>
    <mergeCell ref="A6:A21"/>
    <mergeCell ref="A87:A9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1"/>
  <sheetViews>
    <sheetView zoomScale="90" zoomScaleNormal="90" zoomScaleSheetLayoutView="90" zoomScalePageLayoutView="0" workbookViewId="0" topLeftCell="A1">
      <selection activeCell="G15" sqref="G15"/>
    </sheetView>
  </sheetViews>
  <sheetFormatPr defaultColWidth="9.140625" defaultRowHeight="12.75"/>
  <cols>
    <col min="1" max="1" width="9.140625" style="607" customWidth="1"/>
    <col min="2" max="2" width="53.57421875" style="607" customWidth="1"/>
    <col min="3" max="3" width="16.421875" style="607" customWidth="1"/>
    <col min="4" max="4" width="14.421875" style="607" customWidth="1"/>
    <col min="5" max="5" width="6.00390625" style="662" bestFit="1" customWidth="1"/>
    <col min="6" max="16384" width="9.140625" style="607" customWidth="1"/>
  </cols>
  <sheetData>
    <row r="1" spans="3:5" s="604" customFormat="1" ht="15.75">
      <c r="C1" s="605"/>
      <c r="D1" s="605"/>
      <c r="E1" s="660"/>
    </row>
    <row r="2" spans="1:5" s="604" customFormat="1" ht="51.75" customHeight="1">
      <c r="A2" s="724" t="s">
        <v>569</v>
      </c>
      <c r="B2" s="725"/>
      <c r="C2" s="725"/>
      <c r="E2" s="660"/>
    </row>
    <row r="3" spans="1:4" ht="12.75">
      <c r="A3" s="574"/>
      <c r="B3" s="574"/>
      <c r="C3" s="606"/>
      <c r="D3" s="606" t="s">
        <v>1432</v>
      </c>
    </row>
    <row r="4" spans="1:5" ht="45" customHeight="1">
      <c r="A4" s="726" t="s">
        <v>166</v>
      </c>
      <c r="B4" s="726" t="s">
        <v>568</v>
      </c>
      <c r="C4" s="608" t="s">
        <v>1103</v>
      </c>
      <c r="D4" s="608" t="s">
        <v>1104</v>
      </c>
      <c r="E4" s="663"/>
    </row>
    <row r="5" spans="1:5" ht="35.25" customHeight="1">
      <c r="A5" s="726"/>
      <c r="B5" s="726"/>
      <c r="C5" s="608" t="s">
        <v>564</v>
      </c>
      <c r="D5" s="608" t="s">
        <v>564</v>
      </c>
      <c r="E5" s="663" t="s">
        <v>1440</v>
      </c>
    </row>
    <row r="6" spans="1:5" ht="20.25" customHeight="1">
      <c r="A6" s="608">
        <v>0</v>
      </c>
      <c r="B6" s="609">
        <v>1</v>
      </c>
      <c r="C6" s="609">
        <v>3</v>
      </c>
      <c r="D6" s="609">
        <v>2</v>
      </c>
      <c r="E6" s="663"/>
    </row>
    <row r="7" spans="1:5" ht="18" customHeight="1">
      <c r="A7" s="610">
        <v>1</v>
      </c>
      <c r="B7" s="611" t="s">
        <v>1433</v>
      </c>
      <c r="C7" s="612">
        <v>488638.8</v>
      </c>
      <c r="D7" s="612">
        <v>500000</v>
      </c>
      <c r="E7" s="661">
        <f>D7/C7*100</f>
        <v>102.32507119778454</v>
      </c>
    </row>
    <row r="8" spans="1:5" ht="18" customHeight="1">
      <c r="A8" s="610">
        <v>2</v>
      </c>
      <c r="B8" s="611" t="s">
        <v>1434</v>
      </c>
      <c r="C8" s="612">
        <v>522960.68</v>
      </c>
      <c r="D8" s="612">
        <v>530000</v>
      </c>
      <c r="E8" s="661">
        <f>D8/C8*100</f>
        <v>101.34605148517093</v>
      </c>
    </row>
    <row r="9" spans="1:5" ht="18" customHeight="1">
      <c r="A9" s="610">
        <v>3</v>
      </c>
      <c r="B9" s="611" t="s">
        <v>1435</v>
      </c>
      <c r="C9" s="612">
        <v>443092.94</v>
      </c>
      <c r="D9" s="612">
        <v>450000</v>
      </c>
      <c r="E9" s="661">
        <f>D9/C9*100</f>
        <v>101.55882871886878</v>
      </c>
    </row>
    <row r="10" spans="1:5" ht="18" customHeight="1">
      <c r="A10" s="610">
        <v>4</v>
      </c>
      <c r="B10" s="611" t="s">
        <v>1436</v>
      </c>
      <c r="C10" s="612">
        <v>1009175.67</v>
      </c>
      <c r="D10" s="612">
        <v>1010000</v>
      </c>
      <c r="E10" s="661">
        <f>D10/C10*100</f>
        <v>100.0816834991672</v>
      </c>
    </row>
    <row r="11" spans="1:5" ht="18" customHeight="1">
      <c r="A11" s="610">
        <v>5</v>
      </c>
      <c r="B11" s="611" t="s">
        <v>1437</v>
      </c>
      <c r="C11" s="612">
        <v>7626438.61</v>
      </c>
      <c r="D11" s="612">
        <v>7060000</v>
      </c>
      <c r="E11" s="661">
        <f>D11/C11*100</f>
        <v>92.57269822827564</v>
      </c>
    </row>
    <row r="12" spans="1:5" ht="18" customHeight="1">
      <c r="A12" s="613"/>
      <c r="B12" s="611"/>
      <c r="C12" s="614"/>
      <c r="D12" s="615"/>
      <c r="E12" s="661"/>
    </row>
    <row r="13" spans="1:5" ht="18" customHeight="1">
      <c r="A13" s="610"/>
      <c r="B13" s="611"/>
      <c r="C13" s="610"/>
      <c r="D13" s="610"/>
      <c r="E13" s="661"/>
    </row>
    <row r="14" spans="1:5" s="604" customFormat="1" ht="18" customHeight="1">
      <c r="A14" s="610"/>
      <c r="B14" s="611"/>
      <c r="C14" s="610"/>
      <c r="D14" s="610"/>
      <c r="E14" s="661"/>
    </row>
    <row r="15" spans="1:5" s="604" customFormat="1" ht="18" customHeight="1">
      <c r="A15" s="610"/>
      <c r="B15" s="611"/>
      <c r="C15" s="610"/>
      <c r="D15" s="610"/>
      <c r="E15" s="661"/>
    </row>
    <row r="16" spans="1:5" s="604" customFormat="1" ht="18" customHeight="1">
      <c r="A16" s="610"/>
      <c r="B16" s="611"/>
      <c r="C16" s="610"/>
      <c r="D16" s="610"/>
      <c r="E16" s="661"/>
    </row>
    <row r="17" spans="1:5" s="604" customFormat="1" ht="18" customHeight="1">
      <c r="A17" s="610"/>
      <c r="B17" s="611"/>
      <c r="C17" s="610"/>
      <c r="D17" s="610"/>
      <c r="E17" s="661"/>
    </row>
    <row r="18" spans="1:5" s="604" customFormat="1" ht="18" customHeight="1">
      <c r="A18" s="610"/>
      <c r="B18" s="611"/>
      <c r="C18" s="610"/>
      <c r="D18" s="610"/>
      <c r="E18" s="661"/>
    </row>
    <row r="19" spans="1:5" s="604" customFormat="1" ht="18" customHeight="1">
      <c r="A19" s="610"/>
      <c r="B19" s="611"/>
      <c r="C19" s="610"/>
      <c r="D19" s="610"/>
      <c r="E19" s="661"/>
    </row>
    <row r="20" spans="1:5" s="604" customFormat="1" ht="15.75">
      <c r="A20" s="610"/>
      <c r="B20" s="611"/>
      <c r="C20" s="610"/>
      <c r="D20" s="610"/>
      <c r="E20" s="661"/>
    </row>
    <row r="21" spans="1:5" ht="21" customHeight="1">
      <c r="A21" s="727" t="s">
        <v>299</v>
      </c>
      <c r="B21" s="727"/>
      <c r="C21" s="612">
        <f>C7+C8+C9+C10+C11</f>
        <v>10090306.7</v>
      </c>
      <c r="D21" s="612">
        <f>D7+D8+D9+D10+D11</f>
        <v>9550000</v>
      </c>
      <c r="E21" s="661">
        <f>D21/C21*100</f>
        <v>94.645289622366</v>
      </c>
    </row>
  </sheetData>
  <sheetProtection/>
  <mergeCells count="4">
    <mergeCell ref="A2:C2"/>
    <mergeCell ref="A4:A5"/>
    <mergeCell ref="B4:B5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29.421875" style="488" customWidth="1"/>
    <col min="2" max="2" width="42.8515625" style="488" customWidth="1"/>
    <col min="3" max="3" width="47.8515625" style="0" customWidth="1"/>
  </cols>
  <sheetData>
    <row r="1" spans="1:2" ht="12.75">
      <c r="A1" s="728" t="s">
        <v>1014</v>
      </c>
      <c r="B1" s="729"/>
    </row>
    <row r="2" spans="1:2" ht="12.75">
      <c r="A2" s="729"/>
      <c r="B2" s="729"/>
    </row>
    <row r="3" spans="1:2" ht="13.5" thickBot="1">
      <c r="A3" s="476"/>
      <c r="B3" s="476"/>
    </row>
    <row r="4" spans="1:2" ht="12.75">
      <c r="A4" s="477" t="s">
        <v>1015</v>
      </c>
      <c r="B4" s="730" t="s">
        <v>1016</v>
      </c>
    </row>
    <row r="5" spans="1:2" ht="13.5" thickBot="1">
      <c r="A5" s="478" t="s">
        <v>1017</v>
      </c>
      <c r="B5" s="731"/>
    </row>
    <row r="6" spans="1:2" ht="26.25" thickBot="1">
      <c r="A6" s="479">
        <v>1100081</v>
      </c>
      <c r="B6" s="530" t="s">
        <v>1018</v>
      </c>
    </row>
    <row r="7" spans="1:2" ht="26.25" thickBot="1">
      <c r="A7" s="479">
        <v>1100082</v>
      </c>
      <c r="B7" s="531" t="s">
        <v>1019</v>
      </c>
    </row>
    <row r="8" spans="1:2" ht="27" thickBot="1">
      <c r="A8" s="479">
        <v>1100083</v>
      </c>
      <c r="B8" s="532" t="s">
        <v>1020</v>
      </c>
    </row>
    <row r="9" spans="1:2" ht="39" thickBot="1">
      <c r="A9" s="479">
        <v>1100084</v>
      </c>
      <c r="B9" s="530" t="s">
        <v>1021</v>
      </c>
    </row>
    <row r="10" spans="1:2" ht="26.25" thickBot="1">
      <c r="A10" s="479">
        <v>1100085</v>
      </c>
      <c r="B10" s="531" t="s">
        <v>1022</v>
      </c>
    </row>
    <row r="11" spans="1:2" ht="13.5" thickBot="1">
      <c r="A11" s="483">
        <v>1200062</v>
      </c>
      <c r="B11" s="530" t="s">
        <v>1023</v>
      </c>
    </row>
    <row r="12" spans="1:2" ht="39" thickBot="1">
      <c r="A12" s="479">
        <v>1200063</v>
      </c>
      <c r="B12" s="530" t="s">
        <v>1005</v>
      </c>
    </row>
    <row r="13" spans="1:2" ht="26.25" thickBot="1">
      <c r="A13" s="479">
        <v>1200064</v>
      </c>
      <c r="B13" s="530" t="s">
        <v>1024</v>
      </c>
    </row>
    <row r="14" spans="1:2" ht="26.25" thickBot="1">
      <c r="A14" s="479">
        <v>1200065</v>
      </c>
      <c r="B14" s="530" t="s">
        <v>1025</v>
      </c>
    </row>
    <row r="15" spans="1:2" ht="41.25" thickBot="1">
      <c r="A15" s="479">
        <v>2200131</v>
      </c>
      <c r="B15" s="533" t="s">
        <v>1026</v>
      </c>
    </row>
    <row r="16" spans="1:2" ht="26.25" thickBot="1">
      <c r="A16" s="479">
        <v>1300038</v>
      </c>
      <c r="B16" s="530" t="s">
        <v>1027</v>
      </c>
    </row>
    <row r="17" spans="1:2" ht="26.25" thickBot="1">
      <c r="A17" s="479">
        <v>1300039</v>
      </c>
      <c r="B17" s="530" t="s">
        <v>1028</v>
      </c>
    </row>
    <row r="18" spans="1:2" ht="14.25" thickBot="1">
      <c r="A18" s="479">
        <v>1800011</v>
      </c>
      <c r="B18" s="533" t="s">
        <v>1029</v>
      </c>
    </row>
    <row r="19" spans="1:2" ht="13.5" thickBot="1">
      <c r="A19" s="479">
        <v>1300040</v>
      </c>
      <c r="B19" s="530" t="s">
        <v>1030</v>
      </c>
    </row>
    <row r="20" spans="1:2" ht="26.25" thickBot="1">
      <c r="A20" s="479">
        <v>13000129</v>
      </c>
      <c r="B20" s="530" t="s">
        <v>1031</v>
      </c>
    </row>
    <row r="21" spans="1:2" ht="26.25" thickBot="1">
      <c r="A21" s="479">
        <v>13000130</v>
      </c>
      <c r="B21" s="530" t="s">
        <v>1032</v>
      </c>
    </row>
    <row r="22" spans="1:2" ht="13.5" thickBot="1">
      <c r="A22" s="479">
        <v>1300041</v>
      </c>
      <c r="B22" s="530" t="s">
        <v>1033</v>
      </c>
    </row>
    <row r="23" spans="1:2" ht="13.5" thickBot="1">
      <c r="A23" s="479">
        <v>1300042</v>
      </c>
      <c r="B23" s="530" t="s">
        <v>1034</v>
      </c>
    </row>
    <row r="24" spans="1:2" ht="13.5" thickBot="1">
      <c r="A24" s="479">
        <v>1300043</v>
      </c>
      <c r="B24" s="530" t="s">
        <v>1035</v>
      </c>
    </row>
    <row r="25" spans="1:2" ht="26.25" thickBot="1">
      <c r="A25" s="479">
        <v>2200128</v>
      </c>
      <c r="B25" s="530" t="s">
        <v>1036</v>
      </c>
    </row>
    <row r="26" spans="1:2" ht="26.25" thickBot="1">
      <c r="A26" s="483">
        <v>1300029</v>
      </c>
      <c r="B26" s="530" t="s">
        <v>1037</v>
      </c>
    </row>
    <row r="27" spans="1:2" ht="26.25" thickBot="1">
      <c r="A27" s="479">
        <v>1300044</v>
      </c>
      <c r="B27" s="530" t="s">
        <v>1038</v>
      </c>
    </row>
    <row r="28" spans="1:2" ht="39" thickBot="1">
      <c r="A28" s="479">
        <v>1300046</v>
      </c>
      <c r="B28" s="530" t="s">
        <v>1039</v>
      </c>
    </row>
    <row r="29" spans="1:2" ht="26.25" thickBot="1">
      <c r="A29" s="479">
        <v>1300047</v>
      </c>
      <c r="B29" s="530" t="s">
        <v>1040</v>
      </c>
    </row>
    <row r="30" spans="1:2" ht="13.5" thickBot="1">
      <c r="A30" s="479">
        <v>1200056</v>
      </c>
      <c r="B30" s="530" t="s">
        <v>1041</v>
      </c>
    </row>
    <row r="31" spans="1:2" ht="14.25" thickBot="1">
      <c r="A31" s="479">
        <v>1200057</v>
      </c>
      <c r="B31" s="533" t="s">
        <v>984</v>
      </c>
    </row>
    <row r="32" spans="1:2" ht="14.25" thickBot="1">
      <c r="A32" s="477">
        <v>1700054</v>
      </c>
      <c r="B32" s="532" t="s">
        <v>986</v>
      </c>
    </row>
    <row r="33" spans="1:2" ht="14.25" thickBot="1">
      <c r="A33" s="477">
        <v>1700055</v>
      </c>
      <c r="B33" s="534" t="s">
        <v>1042</v>
      </c>
    </row>
    <row r="34" spans="1:2" ht="14.25" thickBot="1">
      <c r="A34" s="485">
        <v>1800052</v>
      </c>
      <c r="B34" s="532" t="s">
        <v>1011</v>
      </c>
    </row>
    <row r="35" spans="1:2" ht="27.75" thickBot="1">
      <c r="A35" s="485">
        <v>1900035</v>
      </c>
      <c r="B35" s="532" t="s">
        <v>985</v>
      </c>
    </row>
    <row r="36" spans="1:2" ht="14.25" thickBot="1">
      <c r="A36" s="486">
        <v>2000017</v>
      </c>
      <c r="B36" s="533" t="s">
        <v>1043</v>
      </c>
    </row>
    <row r="37" spans="1:2" ht="14.25" thickBot="1">
      <c r="A37" s="487">
        <v>1200055</v>
      </c>
      <c r="B37" s="535" t="s">
        <v>1044</v>
      </c>
    </row>
    <row r="38" spans="1:2" ht="14.25" thickBot="1">
      <c r="A38" s="483">
        <v>2200129</v>
      </c>
      <c r="B38" s="533" t="s">
        <v>1045</v>
      </c>
    </row>
    <row r="39" spans="1:2" ht="27.75" thickBot="1">
      <c r="A39" s="479">
        <v>2200130</v>
      </c>
      <c r="B39" s="533" t="s">
        <v>1009</v>
      </c>
    </row>
    <row r="40" spans="1:2" ht="26.25" thickBot="1">
      <c r="A40" s="479">
        <v>2400060</v>
      </c>
      <c r="B40" s="530" t="s">
        <v>1046</v>
      </c>
    </row>
    <row r="41" spans="1:2" ht="26.25" thickBot="1">
      <c r="A41" s="479">
        <v>2400061</v>
      </c>
      <c r="B41" s="530" t="s">
        <v>1047</v>
      </c>
    </row>
    <row r="42" spans="1:2" ht="26.25" thickBot="1">
      <c r="A42" s="479">
        <v>2400062</v>
      </c>
      <c r="B42" s="530" t="s">
        <v>1048</v>
      </c>
    </row>
  </sheetData>
  <sheetProtection/>
  <mergeCells count="2">
    <mergeCell ref="A1:B2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59" sqref="C59:C61"/>
    </sheetView>
  </sheetViews>
  <sheetFormatPr defaultColWidth="9.140625" defaultRowHeight="12.75"/>
  <cols>
    <col min="1" max="1" width="8.8515625" style="0" customWidth="1"/>
    <col min="3" max="3" width="70.7109375" style="0" customWidth="1"/>
  </cols>
  <sheetData>
    <row r="1" spans="1:3" ht="22.5">
      <c r="A1" s="735" t="s">
        <v>1049</v>
      </c>
      <c r="B1" s="735"/>
      <c r="C1" s="735"/>
    </row>
    <row r="2" spans="1:3" ht="12.75">
      <c r="A2" s="736"/>
      <c r="B2" s="488"/>
      <c r="C2" s="488"/>
    </row>
    <row r="3" spans="1:3" ht="13.5" thickBot="1">
      <c r="A3" s="737"/>
      <c r="B3" s="488"/>
      <c r="C3" s="488"/>
    </row>
    <row r="4" spans="1:3" ht="27" customHeight="1">
      <c r="A4" s="733" t="s">
        <v>1050</v>
      </c>
      <c r="B4" s="733" t="s">
        <v>1015</v>
      </c>
      <c r="C4" s="730" t="s">
        <v>1016</v>
      </c>
    </row>
    <row r="5" spans="1:3" ht="13.5" thickBot="1">
      <c r="A5" s="734"/>
      <c r="B5" s="734"/>
      <c r="C5" s="731"/>
    </row>
    <row r="6" spans="1:3" ht="14.25" thickBot="1">
      <c r="A6" s="484" t="s">
        <v>1051</v>
      </c>
      <c r="B6" s="484">
        <v>1100081</v>
      </c>
      <c r="C6" s="530" t="s">
        <v>1018</v>
      </c>
    </row>
    <row r="7" spans="1:3" ht="14.25" thickBot="1">
      <c r="A7" s="482" t="s">
        <v>1052</v>
      </c>
      <c r="B7" s="484">
        <v>1100082</v>
      </c>
      <c r="C7" s="531" t="s">
        <v>1019</v>
      </c>
    </row>
    <row r="8" spans="1:3" ht="14.25" thickBot="1">
      <c r="A8" s="482" t="s">
        <v>1053</v>
      </c>
      <c r="B8" s="484">
        <v>1100083</v>
      </c>
      <c r="C8" s="532" t="s">
        <v>1020</v>
      </c>
    </row>
    <row r="9" spans="1:3" ht="26.25" thickBot="1">
      <c r="A9" s="484" t="s">
        <v>1054</v>
      </c>
      <c r="B9" s="484">
        <v>1100084</v>
      </c>
      <c r="C9" s="530" t="s">
        <v>1021</v>
      </c>
    </row>
    <row r="10" spans="1:3" ht="14.25" thickBot="1">
      <c r="A10" s="482" t="s">
        <v>1055</v>
      </c>
      <c r="B10" s="484">
        <v>1100085</v>
      </c>
      <c r="C10" s="531" t="s">
        <v>1022</v>
      </c>
    </row>
    <row r="11" spans="1:3" ht="14.25" thickBot="1">
      <c r="A11" s="484">
        <v>10</v>
      </c>
      <c r="B11" s="489">
        <v>1200062</v>
      </c>
      <c r="C11" s="530" t="s">
        <v>1023</v>
      </c>
    </row>
    <row r="12" spans="1:3" ht="26.25" thickBot="1">
      <c r="A12" s="484" t="s">
        <v>1056</v>
      </c>
      <c r="B12" s="484">
        <v>1200063</v>
      </c>
      <c r="C12" s="530" t="s">
        <v>1005</v>
      </c>
    </row>
    <row r="13" spans="1:3" ht="14.25" thickBot="1">
      <c r="A13" s="484" t="s">
        <v>1057</v>
      </c>
      <c r="B13" s="484">
        <v>1200064</v>
      </c>
      <c r="C13" s="530" t="s">
        <v>1024</v>
      </c>
    </row>
    <row r="14" spans="1:3" ht="14.25" thickBot="1">
      <c r="A14" s="484" t="s">
        <v>1058</v>
      </c>
      <c r="B14" s="484">
        <v>1200065</v>
      </c>
      <c r="C14" s="530" t="s">
        <v>1025</v>
      </c>
    </row>
    <row r="15" spans="1:3" ht="27.75" thickBot="1">
      <c r="A15" s="484">
        <v>18</v>
      </c>
      <c r="B15" s="484">
        <v>2200131</v>
      </c>
      <c r="C15" s="533" t="s">
        <v>1026</v>
      </c>
    </row>
    <row r="16" spans="1:3" ht="13.5" thickBot="1">
      <c r="A16" s="480" t="s">
        <v>1059</v>
      </c>
      <c r="B16" s="480">
        <v>1300038</v>
      </c>
      <c r="C16" s="530" t="s">
        <v>1027</v>
      </c>
    </row>
    <row r="17" spans="1:3" ht="13.5" thickBot="1">
      <c r="A17" s="480" t="s">
        <v>1060</v>
      </c>
      <c r="B17" s="480">
        <v>1300039</v>
      </c>
      <c r="C17" s="530" t="s">
        <v>1028</v>
      </c>
    </row>
    <row r="18" spans="1:3" ht="14.25" thickBot="1">
      <c r="A18" s="484" t="s">
        <v>1061</v>
      </c>
      <c r="B18" s="484">
        <v>1800011</v>
      </c>
      <c r="C18" s="533" t="s">
        <v>1029</v>
      </c>
    </row>
    <row r="19" spans="1:3" ht="13.5" thickBot="1">
      <c r="A19" s="480">
        <v>40</v>
      </c>
      <c r="B19" s="480">
        <v>1300040</v>
      </c>
      <c r="C19" s="530" t="s">
        <v>1030</v>
      </c>
    </row>
    <row r="20" spans="1:3" ht="13.5" thickBot="1">
      <c r="A20" s="480">
        <v>41</v>
      </c>
      <c r="B20" s="480">
        <v>13000129</v>
      </c>
      <c r="C20" s="530" t="s">
        <v>1031</v>
      </c>
    </row>
    <row r="21" spans="1:3" ht="13.5" thickBot="1">
      <c r="A21" s="480">
        <v>42</v>
      </c>
      <c r="B21" s="480">
        <v>13000130</v>
      </c>
      <c r="C21" s="530" t="s">
        <v>1032</v>
      </c>
    </row>
    <row r="22" spans="1:3" ht="13.5" thickBot="1">
      <c r="A22" s="480">
        <v>43</v>
      </c>
      <c r="B22" s="480">
        <v>1300041</v>
      </c>
      <c r="C22" s="530" t="s">
        <v>1033</v>
      </c>
    </row>
    <row r="23" spans="1:3" ht="13.5" thickBot="1">
      <c r="A23" s="480">
        <v>44</v>
      </c>
      <c r="B23" s="480">
        <v>1300042</v>
      </c>
      <c r="C23" s="530" t="s">
        <v>1034</v>
      </c>
    </row>
    <row r="24" spans="1:3" ht="13.5" thickBot="1">
      <c r="A24" s="480">
        <v>45</v>
      </c>
      <c r="B24" s="480">
        <v>1300043</v>
      </c>
      <c r="C24" s="530" t="s">
        <v>1035</v>
      </c>
    </row>
    <row r="25" spans="1:3" ht="13.5" thickBot="1">
      <c r="A25" s="480">
        <v>46</v>
      </c>
      <c r="B25" s="480">
        <v>2200128</v>
      </c>
      <c r="C25" s="530" t="s">
        <v>1036</v>
      </c>
    </row>
    <row r="26" spans="1:3" ht="13.5" thickBot="1">
      <c r="A26" s="480">
        <v>47</v>
      </c>
      <c r="B26" s="490">
        <v>1300029</v>
      </c>
      <c r="C26" s="530" t="s">
        <v>1037</v>
      </c>
    </row>
    <row r="27" spans="1:3" ht="13.5" thickBot="1">
      <c r="A27" s="480">
        <v>48</v>
      </c>
      <c r="B27" s="480">
        <v>1300044</v>
      </c>
      <c r="C27" s="530" t="s">
        <v>1038</v>
      </c>
    </row>
    <row r="28" spans="1:3" ht="26.25" thickBot="1">
      <c r="A28" s="480">
        <v>49</v>
      </c>
      <c r="B28" s="480">
        <v>1300046</v>
      </c>
      <c r="C28" s="530" t="s">
        <v>1039</v>
      </c>
    </row>
    <row r="29" spans="1:3" ht="13.5" thickBot="1">
      <c r="A29" s="480">
        <v>50</v>
      </c>
      <c r="B29" s="480">
        <v>1300047</v>
      </c>
      <c r="C29" s="530" t="s">
        <v>1040</v>
      </c>
    </row>
    <row r="30" spans="1:3" ht="12.75">
      <c r="A30" s="488"/>
      <c r="B30" s="488"/>
      <c r="C30" s="488"/>
    </row>
    <row r="31" spans="1:3" ht="12.75">
      <c r="A31" s="488"/>
      <c r="B31" s="488"/>
      <c r="C31" s="488"/>
    </row>
    <row r="32" spans="1:3" ht="12.75">
      <c r="A32" s="488"/>
      <c r="B32" s="488"/>
      <c r="C32" s="488"/>
    </row>
    <row r="33" spans="1:3" ht="20.25">
      <c r="A33" s="732" t="s">
        <v>1062</v>
      </c>
      <c r="B33" s="732"/>
      <c r="C33" s="732"/>
    </row>
    <row r="34" spans="1:3" ht="13.5" thickBot="1">
      <c r="A34" s="488"/>
      <c r="B34" s="488"/>
      <c r="C34" s="488"/>
    </row>
    <row r="35" spans="1:3" ht="13.5">
      <c r="A35" s="499" t="s">
        <v>1050</v>
      </c>
      <c r="B35" s="499"/>
      <c r="C35" s="730" t="s">
        <v>1016</v>
      </c>
    </row>
    <row r="36" spans="1:3" ht="14.25" thickBot="1">
      <c r="A36" s="500" t="s">
        <v>1063</v>
      </c>
      <c r="B36" s="500"/>
      <c r="C36" s="731"/>
    </row>
    <row r="37" spans="1:3" ht="14.25" thickBot="1">
      <c r="A37" s="484" t="s">
        <v>1064</v>
      </c>
      <c r="B37" s="480">
        <v>1200056</v>
      </c>
      <c r="C37" s="530" t="s">
        <v>1041</v>
      </c>
    </row>
    <row r="38" spans="1:3" ht="14.25" thickBot="1">
      <c r="A38" s="484" t="s">
        <v>1065</v>
      </c>
      <c r="B38" s="480">
        <v>1200057</v>
      </c>
      <c r="C38" s="533" t="s">
        <v>984</v>
      </c>
    </row>
    <row r="39" spans="1:3" ht="14.25" thickBot="1">
      <c r="A39" s="482" t="s">
        <v>1066</v>
      </c>
      <c r="B39" s="481">
        <v>1700054</v>
      </c>
      <c r="C39" s="532" t="s">
        <v>986</v>
      </c>
    </row>
    <row r="40" spans="1:3" ht="14.25" thickBot="1">
      <c r="A40" s="491" t="s">
        <v>1067</v>
      </c>
      <c r="B40" s="481">
        <v>1700055</v>
      </c>
      <c r="C40" s="534" t="s">
        <v>987</v>
      </c>
    </row>
    <row r="41" spans="1:3" ht="15" thickBot="1">
      <c r="A41" s="492" t="s">
        <v>1068</v>
      </c>
      <c r="B41" s="485">
        <v>1800052</v>
      </c>
      <c r="C41" s="532" t="s">
        <v>1011</v>
      </c>
    </row>
    <row r="42" spans="1:3" ht="14.25" thickBot="1">
      <c r="A42" s="493">
        <v>67</v>
      </c>
      <c r="B42" s="494">
        <v>1900035</v>
      </c>
      <c r="C42" s="532" t="s">
        <v>985</v>
      </c>
    </row>
    <row r="43" spans="1:3" ht="14.25" thickBot="1">
      <c r="A43" s="495">
        <v>68</v>
      </c>
      <c r="B43" s="496">
        <v>2000017</v>
      </c>
      <c r="C43" s="533" t="s">
        <v>1043</v>
      </c>
    </row>
    <row r="44" spans="1:3" ht="14.25" thickBot="1">
      <c r="A44" s="497">
        <v>69</v>
      </c>
      <c r="B44" s="498">
        <v>1200055</v>
      </c>
      <c r="C44" s="535" t="s">
        <v>1044</v>
      </c>
    </row>
    <row r="45" spans="1:3" ht="12.75">
      <c r="A45" s="488"/>
      <c r="B45" s="488"/>
      <c r="C45" s="488"/>
    </row>
    <row r="46" spans="1:3" ht="12.75">
      <c r="A46" s="488"/>
      <c r="B46" s="488"/>
      <c r="C46" s="488"/>
    </row>
    <row r="47" spans="1:3" ht="20.25">
      <c r="A47" s="732" t="s">
        <v>1069</v>
      </c>
      <c r="B47" s="732"/>
      <c r="C47" s="732"/>
    </row>
    <row r="48" spans="1:3" ht="13.5" thickBot="1">
      <c r="A48" s="488"/>
      <c r="B48" s="488"/>
      <c r="C48" s="488"/>
    </row>
    <row r="49" spans="1:3" ht="13.5">
      <c r="A49" s="499" t="s">
        <v>1050</v>
      </c>
      <c r="B49" s="499"/>
      <c r="C49" s="730" t="s">
        <v>1016</v>
      </c>
    </row>
    <row r="50" spans="1:3" ht="14.25" thickBot="1">
      <c r="A50" s="500" t="s">
        <v>1063</v>
      </c>
      <c r="B50" s="500"/>
      <c r="C50" s="731"/>
    </row>
    <row r="51" spans="1:3" ht="14.25" thickBot="1">
      <c r="A51" s="484">
        <v>12</v>
      </c>
      <c r="B51" s="490">
        <v>2200129</v>
      </c>
      <c r="C51" s="533" t="s">
        <v>1045</v>
      </c>
    </row>
    <row r="52" spans="1:3" ht="14.25" thickBot="1">
      <c r="A52" s="484">
        <v>13</v>
      </c>
      <c r="B52" s="480">
        <v>2200130</v>
      </c>
      <c r="C52" s="533" t="s">
        <v>1009</v>
      </c>
    </row>
    <row r="53" spans="1:3" ht="12.75">
      <c r="A53" s="488"/>
      <c r="B53" s="488"/>
      <c r="C53" s="488"/>
    </row>
    <row r="54" spans="1:3" ht="12.75">
      <c r="A54" s="488"/>
      <c r="B54" s="488"/>
      <c r="C54" s="488"/>
    </row>
    <row r="55" spans="1:3" ht="20.25">
      <c r="A55" s="732" t="s">
        <v>1070</v>
      </c>
      <c r="B55" s="732"/>
      <c r="C55" s="732"/>
    </row>
    <row r="56" spans="1:3" ht="13.5" thickBot="1">
      <c r="A56" s="488"/>
      <c r="B56" s="488"/>
      <c r="C56" s="488"/>
    </row>
    <row r="57" spans="1:3" ht="13.5">
      <c r="A57" s="499" t="s">
        <v>1050</v>
      </c>
      <c r="B57" s="499"/>
      <c r="C57" s="730" t="s">
        <v>1016</v>
      </c>
    </row>
    <row r="58" spans="1:3" ht="14.25" thickBot="1">
      <c r="A58" s="500" t="s">
        <v>1063</v>
      </c>
      <c r="B58" s="500"/>
      <c r="C58" s="731"/>
    </row>
    <row r="59" spans="1:3" ht="13.5" thickBot="1">
      <c r="A59" s="480">
        <v>127</v>
      </c>
      <c r="B59" s="480">
        <v>2400060</v>
      </c>
      <c r="C59" s="530" t="s">
        <v>1046</v>
      </c>
    </row>
    <row r="60" spans="1:3" ht="13.5" thickBot="1">
      <c r="A60" s="480">
        <v>128</v>
      </c>
      <c r="B60" s="480">
        <v>2400061</v>
      </c>
      <c r="C60" s="530" t="s">
        <v>1047</v>
      </c>
    </row>
    <row r="61" spans="1:3" ht="13.5" thickBot="1">
      <c r="A61" s="480">
        <v>129</v>
      </c>
      <c r="B61" s="480">
        <v>2400062</v>
      </c>
      <c r="C61" s="530" t="s">
        <v>1048</v>
      </c>
    </row>
  </sheetData>
  <sheetProtection/>
  <mergeCells count="11">
    <mergeCell ref="A1:C1"/>
    <mergeCell ref="A2:A3"/>
    <mergeCell ref="C4:C5"/>
    <mergeCell ref="A33:C33"/>
    <mergeCell ref="C35:C36"/>
    <mergeCell ref="A47:C47"/>
    <mergeCell ref="C49:C50"/>
    <mergeCell ref="A55:C55"/>
    <mergeCell ref="C57:C58"/>
    <mergeCell ref="B4:B5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3.7109375" style="68" customWidth="1"/>
    <col min="2" max="2" width="9.57421875" style="68" customWidth="1"/>
    <col min="3" max="3" width="5.140625" style="68" customWidth="1"/>
    <col min="4" max="4" width="4.421875" style="68" customWidth="1"/>
    <col min="5" max="5" width="6.57421875" style="68" customWidth="1"/>
    <col min="6" max="7" width="6.140625" style="68" customWidth="1"/>
    <col min="8" max="8" width="5.00390625" style="68" customWidth="1"/>
    <col min="9" max="9" width="5.28125" style="68" customWidth="1"/>
    <col min="10" max="10" width="4.8515625" style="68" customWidth="1"/>
    <col min="11" max="11" width="5.140625" style="68" customWidth="1"/>
    <col min="12" max="12" width="5.7109375" style="68" bestFit="1" customWidth="1"/>
    <col min="13" max="13" width="4.7109375" style="68" customWidth="1"/>
    <col min="14" max="14" width="4.421875" style="68" customWidth="1"/>
    <col min="15" max="15" width="5.28125" style="68" customWidth="1"/>
    <col min="16" max="16" width="5.140625" style="68" customWidth="1"/>
    <col min="17" max="17" width="5.57421875" style="68" customWidth="1"/>
    <col min="18" max="18" width="4.00390625" style="68" customWidth="1"/>
    <col min="19" max="19" width="4.140625" style="68" customWidth="1"/>
    <col min="20" max="20" width="4.57421875" style="68" customWidth="1"/>
    <col min="21" max="21" width="5.28125" style="68" customWidth="1"/>
    <col min="22" max="22" width="4.7109375" style="68" customWidth="1"/>
    <col min="23" max="23" width="5.8515625" style="68" customWidth="1"/>
    <col min="24" max="24" width="5.7109375" style="68" customWidth="1"/>
    <col min="25" max="25" width="6.8515625" style="68" customWidth="1"/>
    <col min="26" max="26" width="6.57421875" style="619" customWidth="1"/>
    <col min="27" max="27" width="9.140625" style="618" customWidth="1"/>
    <col min="28" max="30" width="9.140625" style="619" customWidth="1"/>
    <col min="31" max="16384" width="9.140625" style="68" customWidth="1"/>
  </cols>
  <sheetData>
    <row r="1" spans="1:30" s="56" customFormat="1" ht="12.75">
      <c r="A1" s="676" t="s">
        <v>970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16"/>
      <c r="AB1" s="617"/>
      <c r="AC1" s="617"/>
      <c r="AD1" s="617"/>
    </row>
    <row r="2" spans="2:27" s="56" customFormat="1" ht="17.25" customHeight="1">
      <c r="B2" s="57" t="s">
        <v>240</v>
      </c>
      <c r="C2" s="58"/>
      <c r="D2" s="58"/>
      <c r="E2" s="58"/>
      <c r="F2" s="58"/>
      <c r="G2" s="58"/>
      <c r="H2" s="58"/>
      <c r="I2" s="59" t="s">
        <v>1080</v>
      </c>
      <c r="J2" s="59"/>
      <c r="K2" s="59"/>
      <c r="L2" s="59"/>
      <c r="M2" s="59"/>
      <c r="N2" s="59"/>
      <c r="O2" s="58"/>
      <c r="P2" s="60"/>
      <c r="Q2" s="61"/>
      <c r="R2" s="62"/>
      <c r="S2" s="62"/>
      <c r="T2" s="63"/>
      <c r="U2" s="63"/>
      <c r="V2" s="63"/>
      <c r="W2" s="63"/>
      <c r="X2" s="61"/>
      <c r="Y2" s="64"/>
      <c r="Z2" s="64"/>
      <c r="AA2" s="65"/>
    </row>
    <row r="3" spans="1:30" ht="12" customHeight="1">
      <c r="A3" s="66"/>
      <c r="B3" s="66"/>
      <c r="C3" s="67"/>
      <c r="D3" s="67"/>
      <c r="E3" s="67"/>
      <c r="Z3" s="69" t="s">
        <v>331</v>
      </c>
      <c r="AA3" s="70"/>
      <c r="AB3" s="68"/>
      <c r="AC3" s="68"/>
      <c r="AD3" s="68"/>
    </row>
    <row r="4" spans="1:26" ht="27" customHeight="1">
      <c r="A4" s="677" t="s">
        <v>166</v>
      </c>
      <c r="B4" s="678" t="s">
        <v>882</v>
      </c>
      <c r="C4" s="678"/>
      <c r="D4" s="678"/>
      <c r="E4" s="678"/>
      <c r="F4" s="679" t="s">
        <v>924</v>
      </c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80" t="s">
        <v>925</v>
      </c>
      <c r="Y4" s="681"/>
      <c r="Z4" s="682"/>
    </row>
    <row r="5" spans="1:26" ht="11.25" customHeight="1">
      <c r="A5" s="677"/>
      <c r="B5" s="678"/>
      <c r="C5" s="678"/>
      <c r="D5" s="678"/>
      <c r="E5" s="678"/>
      <c r="F5" s="686" t="s">
        <v>244</v>
      </c>
      <c r="G5" s="686"/>
      <c r="H5" s="686"/>
      <c r="I5" s="686"/>
      <c r="J5" s="687" t="s">
        <v>245</v>
      </c>
      <c r="K5" s="686" t="s">
        <v>249</v>
      </c>
      <c r="L5" s="686" t="s">
        <v>307</v>
      </c>
      <c r="M5" s="686" t="s">
        <v>243</v>
      </c>
      <c r="N5" s="686"/>
      <c r="O5" s="686"/>
      <c r="P5" s="686"/>
      <c r="Q5" s="686"/>
      <c r="R5" s="686" t="s">
        <v>242</v>
      </c>
      <c r="S5" s="686"/>
      <c r="T5" s="686"/>
      <c r="U5" s="686"/>
      <c r="V5" s="686"/>
      <c r="W5" s="686"/>
      <c r="X5" s="683"/>
      <c r="Y5" s="684"/>
      <c r="Z5" s="685"/>
    </row>
    <row r="6" spans="1:26" ht="39" customHeight="1">
      <c r="A6" s="677"/>
      <c r="B6" s="678"/>
      <c r="C6" s="678"/>
      <c r="D6" s="678"/>
      <c r="E6" s="678"/>
      <c r="F6" s="261" t="s">
        <v>246</v>
      </c>
      <c r="G6" s="261" t="s">
        <v>926</v>
      </c>
      <c r="H6" s="261" t="s">
        <v>247</v>
      </c>
      <c r="I6" s="261" t="s">
        <v>248</v>
      </c>
      <c r="J6" s="687"/>
      <c r="K6" s="686"/>
      <c r="L6" s="686"/>
      <c r="M6" s="261" t="s">
        <v>250</v>
      </c>
      <c r="N6" s="261" t="s">
        <v>252</v>
      </c>
      <c r="O6" s="261" t="s">
        <v>248</v>
      </c>
      <c r="P6" s="261" t="s">
        <v>249</v>
      </c>
      <c r="Q6" s="261" t="s">
        <v>274</v>
      </c>
      <c r="R6" s="261" t="s">
        <v>250</v>
      </c>
      <c r="S6" s="261" t="s">
        <v>252</v>
      </c>
      <c r="T6" s="261" t="s">
        <v>251</v>
      </c>
      <c r="U6" s="261" t="s">
        <v>369</v>
      </c>
      <c r="V6" s="261" t="s">
        <v>249</v>
      </c>
      <c r="W6" s="261" t="s">
        <v>274</v>
      </c>
      <c r="X6" s="261" t="s">
        <v>308</v>
      </c>
      <c r="Y6" s="261" t="s">
        <v>309</v>
      </c>
      <c r="Z6" s="620" t="s">
        <v>310</v>
      </c>
    </row>
    <row r="7" spans="1:26" ht="15" customHeight="1">
      <c r="A7" s="290">
        <v>1</v>
      </c>
      <c r="B7" s="688" t="s">
        <v>253</v>
      </c>
      <c r="C7" s="688"/>
      <c r="D7" s="688"/>
      <c r="E7" s="688"/>
      <c r="F7" s="71"/>
      <c r="G7" s="76">
        <v>1</v>
      </c>
      <c r="H7" s="71">
        <v>2</v>
      </c>
      <c r="I7" s="72">
        <f aca="true" t="shared" si="0" ref="I7:I35">SUM(F7:H7)</f>
        <v>3</v>
      </c>
      <c r="J7" s="259"/>
      <c r="K7" s="71">
        <v>2</v>
      </c>
      <c r="L7" s="73">
        <f>(I7+J7)-K7</f>
        <v>1</v>
      </c>
      <c r="M7" s="71">
        <v>3</v>
      </c>
      <c r="N7" s="71"/>
      <c r="O7" s="72">
        <f aca="true" t="shared" si="1" ref="O7:O35">SUM(M7:N7)</f>
        <v>3</v>
      </c>
      <c r="P7" s="71">
        <v>3</v>
      </c>
      <c r="Q7" s="73">
        <f aca="true" t="shared" si="2" ref="Q7:Q35">O7-P7</f>
        <v>0</v>
      </c>
      <c r="R7" s="71"/>
      <c r="S7" s="71"/>
      <c r="T7" s="71"/>
      <c r="U7" s="72">
        <f aca="true" t="shared" si="3" ref="U7:U35">SUM(R7:T7)</f>
        <v>0</v>
      </c>
      <c r="V7" s="71"/>
      <c r="W7" s="73">
        <f aca="true" t="shared" si="4" ref="W7:W35">U7-V7</f>
        <v>0</v>
      </c>
      <c r="X7" s="71"/>
      <c r="Y7" s="71"/>
      <c r="Z7" s="621"/>
    </row>
    <row r="8" spans="1:26" ht="12.75">
      <c r="A8" s="291" t="s">
        <v>883</v>
      </c>
      <c r="B8" s="688" t="s">
        <v>254</v>
      </c>
      <c r="C8" s="688"/>
      <c r="D8" s="688"/>
      <c r="E8" s="688"/>
      <c r="F8" s="71"/>
      <c r="G8" s="76"/>
      <c r="H8" s="71"/>
      <c r="I8" s="72">
        <f t="shared" si="0"/>
        <v>0</v>
      </c>
      <c r="J8" s="259"/>
      <c r="K8" s="71"/>
      <c r="L8" s="73">
        <f aca="true" t="shared" si="5" ref="L8:L35">(I8+J8)-K8</f>
        <v>0</v>
      </c>
      <c r="M8" s="71"/>
      <c r="N8" s="71"/>
      <c r="O8" s="72">
        <f t="shared" si="1"/>
        <v>0</v>
      </c>
      <c r="P8" s="71"/>
      <c r="Q8" s="73">
        <f t="shared" si="2"/>
        <v>0</v>
      </c>
      <c r="R8" s="71"/>
      <c r="S8" s="71"/>
      <c r="T8" s="71"/>
      <c r="U8" s="72">
        <f t="shared" si="3"/>
        <v>0</v>
      </c>
      <c r="V8" s="71"/>
      <c r="W8" s="73">
        <f t="shared" si="4"/>
        <v>0</v>
      </c>
      <c r="X8" s="74"/>
      <c r="Y8" s="74"/>
      <c r="Z8" s="622"/>
    </row>
    <row r="9" spans="1:26" ht="12.75" customHeight="1">
      <c r="A9" s="290">
        <v>2</v>
      </c>
      <c r="B9" s="689" t="s">
        <v>255</v>
      </c>
      <c r="C9" s="689"/>
      <c r="D9" s="689"/>
      <c r="E9" s="689"/>
      <c r="F9" s="71"/>
      <c r="G9" s="76"/>
      <c r="H9" s="71">
        <v>2</v>
      </c>
      <c r="I9" s="72">
        <f t="shared" si="0"/>
        <v>2</v>
      </c>
      <c r="J9" s="259"/>
      <c r="K9" s="71">
        <v>3</v>
      </c>
      <c r="L9" s="73">
        <f t="shared" si="5"/>
        <v>-1</v>
      </c>
      <c r="M9" s="71">
        <v>2</v>
      </c>
      <c r="N9" s="71"/>
      <c r="O9" s="72">
        <f t="shared" si="1"/>
        <v>2</v>
      </c>
      <c r="P9" s="71">
        <v>3</v>
      </c>
      <c r="Q9" s="73">
        <f t="shared" si="2"/>
        <v>-1</v>
      </c>
      <c r="R9" s="71"/>
      <c r="S9" s="71"/>
      <c r="T9" s="71"/>
      <c r="U9" s="72">
        <f t="shared" si="3"/>
        <v>0</v>
      </c>
      <c r="V9" s="71"/>
      <c r="W9" s="73">
        <f t="shared" si="4"/>
        <v>0</v>
      </c>
      <c r="X9" s="74"/>
      <c r="Y9" s="74"/>
      <c r="Z9" s="622"/>
    </row>
    <row r="10" spans="1:26" ht="12.75" customHeight="1">
      <c r="A10" s="290" t="s">
        <v>884</v>
      </c>
      <c r="B10" s="689" t="s">
        <v>256</v>
      </c>
      <c r="C10" s="689"/>
      <c r="D10" s="689"/>
      <c r="E10" s="689"/>
      <c r="F10" s="71"/>
      <c r="G10" s="76"/>
      <c r="H10" s="71"/>
      <c r="I10" s="72">
        <f t="shared" si="0"/>
        <v>0</v>
      </c>
      <c r="J10" s="259"/>
      <c r="K10" s="71"/>
      <c r="L10" s="73">
        <f t="shared" si="5"/>
        <v>0</v>
      </c>
      <c r="M10" s="71">
        <v>1</v>
      </c>
      <c r="N10" s="71"/>
      <c r="O10" s="72">
        <f t="shared" si="1"/>
        <v>1</v>
      </c>
      <c r="P10" s="71">
        <v>1</v>
      </c>
      <c r="Q10" s="73">
        <f t="shared" si="2"/>
        <v>0</v>
      </c>
      <c r="R10" s="71"/>
      <c r="S10" s="71"/>
      <c r="T10" s="71">
        <v>1</v>
      </c>
      <c r="U10" s="72">
        <f t="shared" si="3"/>
        <v>1</v>
      </c>
      <c r="V10" s="71">
        <v>1</v>
      </c>
      <c r="W10" s="73">
        <f t="shared" si="4"/>
        <v>0</v>
      </c>
      <c r="X10" s="74"/>
      <c r="Y10" s="74"/>
      <c r="Z10" s="622"/>
    </row>
    <row r="11" spans="1:26" ht="12.75" customHeight="1">
      <c r="A11" s="290">
        <v>3</v>
      </c>
      <c r="B11" s="689" t="s">
        <v>257</v>
      </c>
      <c r="C11" s="689"/>
      <c r="D11" s="689"/>
      <c r="E11" s="689"/>
      <c r="F11" s="71"/>
      <c r="G11" s="76">
        <v>1</v>
      </c>
      <c r="H11" s="71">
        <v>2</v>
      </c>
      <c r="I11" s="72">
        <f t="shared" si="0"/>
        <v>3</v>
      </c>
      <c r="J11" s="259"/>
      <c r="K11" s="71">
        <v>2</v>
      </c>
      <c r="L11" s="73">
        <f t="shared" si="5"/>
        <v>1</v>
      </c>
      <c r="M11" s="71">
        <v>2</v>
      </c>
      <c r="N11" s="71"/>
      <c r="O11" s="72">
        <f t="shared" si="1"/>
        <v>2</v>
      </c>
      <c r="P11" s="71">
        <v>2</v>
      </c>
      <c r="Q11" s="73">
        <f t="shared" si="2"/>
        <v>0</v>
      </c>
      <c r="R11" s="71"/>
      <c r="S11" s="71"/>
      <c r="T11" s="71"/>
      <c r="U11" s="72">
        <f t="shared" si="3"/>
        <v>0</v>
      </c>
      <c r="V11" s="71"/>
      <c r="W11" s="73">
        <f t="shared" si="4"/>
        <v>0</v>
      </c>
      <c r="X11" s="74"/>
      <c r="Y11" s="74"/>
      <c r="Z11" s="622"/>
    </row>
    <row r="12" spans="1:26" ht="12.75" customHeight="1">
      <c r="A12" s="290">
        <v>4</v>
      </c>
      <c r="B12" s="689" t="s">
        <v>258</v>
      </c>
      <c r="C12" s="689"/>
      <c r="D12" s="689"/>
      <c r="E12" s="689"/>
      <c r="F12" s="71">
        <v>5</v>
      </c>
      <c r="G12" s="76"/>
      <c r="H12" s="71">
        <v>5</v>
      </c>
      <c r="I12" s="72">
        <f t="shared" si="0"/>
        <v>10</v>
      </c>
      <c r="J12" s="259"/>
      <c r="K12" s="71">
        <v>18</v>
      </c>
      <c r="L12" s="73">
        <f t="shared" si="5"/>
        <v>-8</v>
      </c>
      <c r="M12" s="71">
        <v>18</v>
      </c>
      <c r="N12" s="71"/>
      <c r="O12" s="72">
        <f t="shared" si="1"/>
        <v>18</v>
      </c>
      <c r="P12" s="71">
        <v>18</v>
      </c>
      <c r="Q12" s="73">
        <f t="shared" si="2"/>
        <v>0</v>
      </c>
      <c r="R12" s="71"/>
      <c r="S12" s="71"/>
      <c r="T12" s="71"/>
      <c r="U12" s="72">
        <f t="shared" si="3"/>
        <v>0</v>
      </c>
      <c r="V12" s="71"/>
      <c r="W12" s="73">
        <f t="shared" si="4"/>
        <v>0</v>
      </c>
      <c r="X12" s="74"/>
      <c r="Y12" s="74"/>
      <c r="Z12" s="622"/>
    </row>
    <row r="13" spans="1:26" ht="12.75" customHeight="1">
      <c r="A13" s="290">
        <v>5</v>
      </c>
      <c r="B13" s="689" t="s">
        <v>259</v>
      </c>
      <c r="C13" s="689"/>
      <c r="D13" s="689"/>
      <c r="E13" s="689"/>
      <c r="F13" s="71">
        <v>2</v>
      </c>
      <c r="G13" s="76"/>
      <c r="H13" s="71">
        <v>3</v>
      </c>
      <c r="I13" s="72">
        <f t="shared" si="0"/>
        <v>5</v>
      </c>
      <c r="J13" s="259"/>
      <c r="K13" s="71">
        <v>6</v>
      </c>
      <c r="L13" s="73">
        <f t="shared" si="5"/>
        <v>-1</v>
      </c>
      <c r="M13" s="71">
        <v>11</v>
      </c>
      <c r="N13" s="71"/>
      <c r="O13" s="72">
        <f t="shared" si="1"/>
        <v>11</v>
      </c>
      <c r="P13" s="71">
        <v>9</v>
      </c>
      <c r="Q13" s="73">
        <f t="shared" si="2"/>
        <v>2</v>
      </c>
      <c r="R13" s="71"/>
      <c r="S13" s="71"/>
      <c r="T13" s="71"/>
      <c r="U13" s="72">
        <f t="shared" si="3"/>
        <v>0</v>
      </c>
      <c r="V13" s="71"/>
      <c r="W13" s="73">
        <f t="shared" si="4"/>
        <v>0</v>
      </c>
      <c r="X13" s="74"/>
      <c r="Y13" s="74"/>
      <c r="Z13" s="622"/>
    </row>
    <row r="14" spans="1:26" ht="12.75" customHeight="1">
      <c r="A14" s="290">
        <v>6</v>
      </c>
      <c r="B14" s="689" t="s">
        <v>260</v>
      </c>
      <c r="C14" s="689"/>
      <c r="D14" s="689"/>
      <c r="E14" s="689"/>
      <c r="F14" s="71"/>
      <c r="G14" s="76"/>
      <c r="H14" s="71"/>
      <c r="I14" s="72">
        <f t="shared" si="0"/>
        <v>0</v>
      </c>
      <c r="J14" s="259"/>
      <c r="K14" s="75"/>
      <c r="L14" s="73">
        <f t="shared" si="5"/>
        <v>0</v>
      </c>
      <c r="M14" s="71">
        <v>4</v>
      </c>
      <c r="N14" s="71"/>
      <c r="O14" s="72">
        <f t="shared" si="1"/>
        <v>4</v>
      </c>
      <c r="P14" s="71">
        <v>6</v>
      </c>
      <c r="Q14" s="73">
        <f t="shared" si="2"/>
        <v>-2</v>
      </c>
      <c r="R14" s="71"/>
      <c r="S14" s="71"/>
      <c r="T14" s="71"/>
      <c r="U14" s="72">
        <f t="shared" si="3"/>
        <v>0</v>
      </c>
      <c r="V14" s="71"/>
      <c r="W14" s="73">
        <f t="shared" si="4"/>
        <v>0</v>
      </c>
      <c r="X14" s="74"/>
      <c r="Y14" s="74"/>
      <c r="Z14" s="622"/>
    </row>
    <row r="15" spans="1:26" ht="12.75" customHeight="1">
      <c r="A15" s="290">
        <v>7</v>
      </c>
      <c r="B15" s="689" t="s">
        <v>261</v>
      </c>
      <c r="C15" s="689"/>
      <c r="D15" s="689"/>
      <c r="E15" s="689"/>
      <c r="F15" s="71"/>
      <c r="G15" s="76"/>
      <c r="H15" s="71"/>
      <c r="I15" s="72">
        <f t="shared" si="0"/>
        <v>0</v>
      </c>
      <c r="J15" s="259"/>
      <c r="K15" s="75"/>
      <c r="L15" s="73">
        <f t="shared" si="5"/>
        <v>0</v>
      </c>
      <c r="M15" s="71">
        <v>3</v>
      </c>
      <c r="N15" s="71">
        <v>1</v>
      </c>
      <c r="O15" s="72">
        <f t="shared" si="1"/>
        <v>4</v>
      </c>
      <c r="P15" s="71">
        <v>6</v>
      </c>
      <c r="Q15" s="73">
        <f t="shared" si="2"/>
        <v>-2</v>
      </c>
      <c r="R15" s="71"/>
      <c r="S15" s="71"/>
      <c r="T15" s="71"/>
      <c r="U15" s="72">
        <f t="shared" si="3"/>
        <v>0</v>
      </c>
      <c r="V15" s="71"/>
      <c r="W15" s="73">
        <f t="shared" si="4"/>
        <v>0</v>
      </c>
      <c r="X15" s="74"/>
      <c r="Y15" s="74"/>
      <c r="Z15" s="622"/>
    </row>
    <row r="16" spans="1:26" ht="12.75" customHeight="1">
      <c r="A16" s="290">
        <v>8</v>
      </c>
      <c r="B16" s="689" t="s">
        <v>262</v>
      </c>
      <c r="C16" s="689"/>
      <c r="D16" s="689"/>
      <c r="E16" s="689"/>
      <c r="F16" s="71"/>
      <c r="G16" s="76"/>
      <c r="H16" s="71">
        <v>2</v>
      </c>
      <c r="I16" s="72">
        <f t="shared" si="0"/>
        <v>2</v>
      </c>
      <c r="J16" s="259"/>
      <c r="K16" s="71">
        <v>1</v>
      </c>
      <c r="L16" s="73">
        <f t="shared" si="5"/>
        <v>1</v>
      </c>
      <c r="M16" s="71">
        <v>2</v>
      </c>
      <c r="N16" s="71">
        <v>2</v>
      </c>
      <c r="O16" s="72">
        <f t="shared" si="1"/>
        <v>4</v>
      </c>
      <c r="P16" s="71">
        <v>3</v>
      </c>
      <c r="Q16" s="73">
        <f t="shared" si="2"/>
        <v>1</v>
      </c>
      <c r="R16" s="71"/>
      <c r="S16" s="71"/>
      <c r="T16" s="71"/>
      <c r="U16" s="72">
        <f t="shared" si="3"/>
        <v>0</v>
      </c>
      <c r="V16" s="71"/>
      <c r="W16" s="73">
        <f t="shared" si="4"/>
        <v>0</v>
      </c>
      <c r="X16" s="74"/>
      <c r="Y16" s="74"/>
      <c r="Z16" s="622"/>
    </row>
    <row r="17" spans="1:30" s="70" customFormat="1" ht="12.75" customHeight="1">
      <c r="A17" s="290">
        <v>9</v>
      </c>
      <c r="B17" s="689" t="s">
        <v>311</v>
      </c>
      <c r="C17" s="689"/>
      <c r="D17" s="689"/>
      <c r="E17" s="689"/>
      <c r="F17" s="76"/>
      <c r="G17" s="76"/>
      <c r="H17" s="76">
        <v>1</v>
      </c>
      <c r="I17" s="72">
        <f t="shared" si="0"/>
        <v>1</v>
      </c>
      <c r="J17" s="260"/>
      <c r="K17" s="76">
        <v>1</v>
      </c>
      <c r="L17" s="73">
        <f t="shared" si="5"/>
        <v>0</v>
      </c>
      <c r="M17" s="76">
        <v>6</v>
      </c>
      <c r="N17" s="76"/>
      <c r="O17" s="72">
        <f t="shared" si="1"/>
        <v>6</v>
      </c>
      <c r="P17" s="76">
        <v>6</v>
      </c>
      <c r="Q17" s="73">
        <f t="shared" si="2"/>
        <v>0</v>
      </c>
      <c r="R17" s="76"/>
      <c r="S17" s="76"/>
      <c r="T17" s="76"/>
      <c r="U17" s="72">
        <f t="shared" si="3"/>
        <v>0</v>
      </c>
      <c r="V17" s="76"/>
      <c r="W17" s="73">
        <f t="shared" si="4"/>
        <v>0</v>
      </c>
      <c r="X17" s="77"/>
      <c r="Y17" s="77"/>
      <c r="Z17" s="623"/>
      <c r="AA17" s="618"/>
      <c r="AB17" s="618"/>
      <c r="AC17" s="618"/>
      <c r="AD17" s="618"/>
    </row>
    <row r="18" spans="1:26" ht="12.75" customHeight="1">
      <c r="A18" s="290" t="s">
        <v>885</v>
      </c>
      <c r="B18" s="690" t="s">
        <v>264</v>
      </c>
      <c r="C18" s="691" t="s">
        <v>265</v>
      </c>
      <c r="D18" s="691"/>
      <c r="E18" s="691"/>
      <c r="F18" s="71"/>
      <c r="G18" s="76"/>
      <c r="H18" s="71">
        <v>2</v>
      </c>
      <c r="I18" s="72">
        <f t="shared" si="0"/>
        <v>2</v>
      </c>
      <c r="J18" s="259"/>
      <c r="K18" s="71">
        <v>2</v>
      </c>
      <c r="L18" s="73">
        <f t="shared" si="5"/>
        <v>0</v>
      </c>
      <c r="M18" s="71">
        <v>1</v>
      </c>
      <c r="N18" s="71">
        <v>1</v>
      </c>
      <c r="O18" s="72">
        <f t="shared" si="1"/>
        <v>2</v>
      </c>
      <c r="P18" s="71">
        <v>3</v>
      </c>
      <c r="Q18" s="73">
        <f t="shared" si="2"/>
        <v>-1</v>
      </c>
      <c r="R18" s="71"/>
      <c r="S18" s="71"/>
      <c r="T18" s="71"/>
      <c r="U18" s="72">
        <f t="shared" si="3"/>
        <v>0</v>
      </c>
      <c r="V18" s="71"/>
      <c r="W18" s="73">
        <f t="shared" si="4"/>
        <v>0</v>
      </c>
      <c r="X18" s="74"/>
      <c r="Y18" s="74"/>
      <c r="Z18" s="622"/>
    </row>
    <row r="19" spans="1:26" ht="12.75">
      <c r="A19" s="290" t="s">
        <v>886</v>
      </c>
      <c r="B19" s="690"/>
      <c r="C19" s="691" t="s">
        <v>266</v>
      </c>
      <c r="D19" s="691"/>
      <c r="E19" s="691"/>
      <c r="F19" s="71"/>
      <c r="G19" s="76"/>
      <c r="H19" s="71">
        <v>1</v>
      </c>
      <c r="I19" s="72">
        <f t="shared" si="0"/>
        <v>1</v>
      </c>
      <c r="J19" s="259"/>
      <c r="K19" s="71">
        <v>1</v>
      </c>
      <c r="L19" s="73">
        <f t="shared" si="5"/>
        <v>0</v>
      </c>
      <c r="M19" s="71">
        <v>1</v>
      </c>
      <c r="N19" s="71"/>
      <c r="O19" s="72">
        <f t="shared" si="1"/>
        <v>1</v>
      </c>
      <c r="P19" s="71">
        <v>2</v>
      </c>
      <c r="Q19" s="73">
        <f t="shared" si="2"/>
        <v>-1</v>
      </c>
      <c r="R19" s="71"/>
      <c r="S19" s="71"/>
      <c r="T19" s="71"/>
      <c r="U19" s="72">
        <f t="shared" si="3"/>
        <v>0</v>
      </c>
      <c r="V19" s="71"/>
      <c r="W19" s="73">
        <f t="shared" si="4"/>
        <v>0</v>
      </c>
      <c r="X19" s="74"/>
      <c r="Y19" s="74"/>
      <c r="Z19" s="622"/>
    </row>
    <row r="20" spans="1:26" ht="12.75">
      <c r="A20" s="290" t="s">
        <v>887</v>
      </c>
      <c r="B20" s="690"/>
      <c r="C20" s="691" t="s">
        <v>267</v>
      </c>
      <c r="D20" s="691"/>
      <c r="E20" s="691"/>
      <c r="F20" s="71"/>
      <c r="G20" s="76">
        <v>1</v>
      </c>
      <c r="H20" s="71">
        <v>1</v>
      </c>
      <c r="I20" s="72">
        <f t="shared" si="0"/>
        <v>2</v>
      </c>
      <c r="J20" s="259"/>
      <c r="K20" s="71">
        <v>1</v>
      </c>
      <c r="L20" s="73">
        <f t="shared" si="5"/>
        <v>1</v>
      </c>
      <c r="M20" s="71">
        <v>1</v>
      </c>
      <c r="N20" s="71"/>
      <c r="O20" s="72">
        <f t="shared" si="1"/>
        <v>1</v>
      </c>
      <c r="P20" s="71">
        <v>1</v>
      </c>
      <c r="Q20" s="73">
        <f t="shared" si="2"/>
        <v>0</v>
      </c>
      <c r="R20" s="71"/>
      <c r="S20" s="71"/>
      <c r="T20" s="71"/>
      <c r="U20" s="72">
        <f t="shared" si="3"/>
        <v>0</v>
      </c>
      <c r="V20" s="71"/>
      <c r="W20" s="73">
        <f t="shared" si="4"/>
        <v>0</v>
      </c>
      <c r="X20" s="74"/>
      <c r="Y20" s="74"/>
      <c r="Z20" s="622"/>
    </row>
    <row r="21" spans="1:26" ht="12.75">
      <c r="A21" s="290" t="s">
        <v>888</v>
      </c>
      <c r="B21" s="690"/>
      <c r="C21" s="691" t="s">
        <v>268</v>
      </c>
      <c r="D21" s="691"/>
      <c r="E21" s="691"/>
      <c r="F21" s="71"/>
      <c r="G21" s="76"/>
      <c r="H21" s="71">
        <v>1</v>
      </c>
      <c r="I21" s="72">
        <f t="shared" si="0"/>
        <v>1</v>
      </c>
      <c r="J21" s="259"/>
      <c r="K21" s="71">
        <v>1</v>
      </c>
      <c r="L21" s="73">
        <f t="shared" si="5"/>
        <v>0</v>
      </c>
      <c r="M21" s="71">
        <v>1</v>
      </c>
      <c r="N21" s="71"/>
      <c r="O21" s="72">
        <f t="shared" si="1"/>
        <v>1</v>
      </c>
      <c r="P21" s="71">
        <v>1</v>
      </c>
      <c r="Q21" s="73">
        <f t="shared" si="2"/>
        <v>0</v>
      </c>
      <c r="R21" s="71"/>
      <c r="S21" s="71"/>
      <c r="T21" s="71"/>
      <c r="U21" s="72">
        <f t="shared" si="3"/>
        <v>0</v>
      </c>
      <c r="V21" s="71"/>
      <c r="W21" s="73">
        <f t="shared" si="4"/>
        <v>0</v>
      </c>
      <c r="X21" s="74"/>
      <c r="Y21" s="74"/>
      <c r="Z21" s="622"/>
    </row>
    <row r="22" spans="1:26" ht="12.75">
      <c r="A22" s="290" t="s">
        <v>889</v>
      </c>
      <c r="B22" s="690"/>
      <c r="C22" s="691" t="s">
        <v>269</v>
      </c>
      <c r="D22" s="691"/>
      <c r="E22" s="691"/>
      <c r="F22" s="71"/>
      <c r="G22" s="76"/>
      <c r="H22" s="71">
        <v>1</v>
      </c>
      <c r="I22" s="72">
        <f t="shared" si="0"/>
        <v>1</v>
      </c>
      <c r="J22" s="259"/>
      <c r="K22" s="71">
        <v>1</v>
      </c>
      <c r="L22" s="73">
        <f t="shared" si="5"/>
        <v>0</v>
      </c>
      <c r="M22" s="71">
        <v>1</v>
      </c>
      <c r="N22" s="71"/>
      <c r="O22" s="72">
        <f t="shared" si="1"/>
        <v>1</v>
      </c>
      <c r="P22" s="71">
        <v>1</v>
      </c>
      <c r="Q22" s="73">
        <f t="shared" si="2"/>
        <v>0</v>
      </c>
      <c r="R22" s="71"/>
      <c r="S22" s="71"/>
      <c r="T22" s="71"/>
      <c r="U22" s="72">
        <f t="shared" si="3"/>
        <v>0</v>
      </c>
      <c r="V22" s="71"/>
      <c r="W22" s="73">
        <f t="shared" si="4"/>
        <v>0</v>
      </c>
      <c r="X22" s="74"/>
      <c r="Y22" s="74"/>
      <c r="Z22" s="622"/>
    </row>
    <row r="23" spans="1:26" ht="19.5" customHeight="1">
      <c r="A23" s="290" t="s">
        <v>890</v>
      </c>
      <c r="B23" s="690"/>
      <c r="C23" s="691" t="s">
        <v>263</v>
      </c>
      <c r="D23" s="691"/>
      <c r="E23" s="691"/>
      <c r="F23" s="71"/>
      <c r="G23" s="76">
        <v>1</v>
      </c>
      <c r="H23" s="71"/>
      <c r="I23" s="72">
        <f>SUM(F23:H23)</f>
        <v>1</v>
      </c>
      <c r="J23" s="259"/>
      <c r="K23" s="71">
        <v>1</v>
      </c>
      <c r="L23" s="73">
        <f t="shared" si="5"/>
        <v>0</v>
      </c>
      <c r="M23" s="71">
        <v>3</v>
      </c>
      <c r="N23" s="71">
        <v>3</v>
      </c>
      <c r="O23" s="72">
        <f>SUM(M23:N23)</f>
        <v>6</v>
      </c>
      <c r="P23" s="71">
        <v>6</v>
      </c>
      <c r="Q23" s="73">
        <f>O23-P23</f>
        <v>0</v>
      </c>
      <c r="R23" s="71"/>
      <c r="S23" s="71"/>
      <c r="T23" s="71"/>
      <c r="U23" s="72">
        <f>SUM(R23:T23)</f>
        <v>0</v>
      </c>
      <c r="V23" s="71"/>
      <c r="W23" s="73">
        <f>U23-V23</f>
        <v>0</v>
      </c>
      <c r="X23" s="74"/>
      <c r="Y23" s="74"/>
      <c r="Z23" s="622"/>
    </row>
    <row r="24" spans="1:26" ht="12.75">
      <c r="A24" s="290" t="s">
        <v>891</v>
      </c>
      <c r="B24" s="690"/>
      <c r="C24" s="691" t="s">
        <v>370</v>
      </c>
      <c r="D24" s="691"/>
      <c r="E24" s="691"/>
      <c r="F24" s="71"/>
      <c r="G24" s="76"/>
      <c r="H24" s="71"/>
      <c r="I24" s="72">
        <f t="shared" si="0"/>
        <v>0</v>
      </c>
      <c r="J24" s="259"/>
      <c r="K24" s="71"/>
      <c r="L24" s="73">
        <f t="shared" si="5"/>
        <v>0</v>
      </c>
      <c r="M24" s="71"/>
      <c r="N24" s="71"/>
      <c r="O24" s="72">
        <f t="shared" si="1"/>
        <v>0</v>
      </c>
      <c r="P24" s="71"/>
      <c r="Q24" s="73">
        <f t="shared" si="2"/>
        <v>0</v>
      </c>
      <c r="R24" s="71"/>
      <c r="S24" s="71"/>
      <c r="T24" s="71"/>
      <c r="U24" s="72">
        <v>0</v>
      </c>
      <c r="V24" s="71"/>
      <c r="W24" s="73">
        <f t="shared" si="4"/>
        <v>0</v>
      </c>
      <c r="X24" s="74"/>
      <c r="Y24" s="74"/>
      <c r="Z24" s="622"/>
    </row>
    <row r="25" spans="1:26" ht="12.75">
      <c r="A25" s="290">
        <v>11</v>
      </c>
      <c r="B25" s="689" t="s">
        <v>270</v>
      </c>
      <c r="C25" s="689"/>
      <c r="D25" s="689"/>
      <c r="E25" s="689"/>
      <c r="F25" s="71"/>
      <c r="G25" s="76"/>
      <c r="H25" s="71"/>
      <c r="I25" s="72">
        <f t="shared" si="0"/>
        <v>0</v>
      </c>
      <c r="J25" s="259"/>
      <c r="K25" s="71"/>
      <c r="L25" s="73">
        <f t="shared" si="5"/>
        <v>0</v>
      </c>
      <c r="M25" s="71"/>
      <c r="N25" s="71"/>
      <c r="O25" s="72">
        <f t="shared" si="1"/>
        <v>0</v>
      </c>
      <c r="P25" s="71"/>
      <c r="Q25" s="73">
        <f t="shared" si="2"/>
        <v>0</v>
      </c>
      <c r="R25" s="71"/>
      <c r="S25" s="71"/>
      <c r="T25" s="71"/>
      <c r="U25" s="72">
        <v>0</v>
      </c>
      <c r="V25" s="71"/>
      <c r="W25" s="73">
        <f t="shared" si="4"/>
        <v>0</v>
      </c>
      <c r="X25" s="74"/>
      <c r="Y25" s="74"/>
      <c r="Z25" s="622"/>
    </row>
    <row r="26" spans="1:26" ht="12.75">
      <c r="A26" s="290">
        <v>12</v>
      </c>
      <c r="B26" s="693" t="s">
        <v>312</v>
      </c>
      <c r="C26" s="693"/>
      <c r="D26" s="693"/>
      <c r="E26" s="693"/>
      <c r="F26" s="71"/>
      <c r="G26" s="76"/>
      <c r="H26" s="71"/>
      <c r="I26" s="72">
        <f t="shared" si="0"/>
        <v>0</v>
      </c>
      <c r="J26" s="259"/>
      <c r="K26" s="71"/>
      <c r="L26" s="73">
        <f t="shared" si="5"/>
        <v>0</v>
      </c>
      <c r="M26" s="71"/>
      <c r="N26" s="71"/>
      <c r="O26" s="72">
        <f t="shared" si="1"/>
        <v>0</v>
      </c>
      <c r="P26" s="71"/>
      <c r="Q26" s="73">
        <f t="shared" si="2"/>
        <v>0</v>
      </c>
      <c r="R26" s="71"/>
      <c r="S26" s="71"/>
      <c r="T26" s="71"/>
      <c r="U26" s="72">
        <v>0</v>
      </c>
      <c r="V26" s="71"/>
      <c r="W26" s="73">
        <f t="shared" si="4"/>
        <v>0</v>
      </c>
      <c r="X26" s="74"/>
      <c r="Y26" s="74"/>
      <c r="Z26" s="622"/>
    </row>
    <row r="27" spans="1:26" ht="27.75" customHeight="1">
      <c r="A27" s="290"/>
      <c r="B27" s="694" t="s">
        <v>927</v>
      </c>
      <c r="C27" s="694"/>
      <c r="D27" s="399" t="s">
        <v>374</v>
      </c>
      <c r="E27" s="399" t="s">
        <v>375</v>
      </c>
      <c r="F27" s="76"/>
      <c r="G27" s="76"/>
      <c r="H27" s="76"/>
      <c r="I27" s="75"/>
      <c r="J27" s="75"/>
      <c r="K27" s="76"/>
      <c r="L27" s="75"/>
      <c r="M27" s="76"/>
      <c r="N27" s="76"/>
      <c r="O27" s="75"/>
      <c r="P27" s="76"/>
      <c r="Q27" s="75"/>
      <c r="R27" s="76"/>
      <c r="S27" s="76"/>
      <c r="T27" s="76"/>
      <c r="U27" s="75"/>
      <c r="V27" s="76"/>
      <c r="W27" s="75"/>
      <c r="X27" s="77"/>
      <c r="Y27" s="77"/>
      <c r="Z27" s="623"/>
    </row>
    <row r="28" spans="1:26" ht="12.75">
      <c r="A28" s="290">
        <v>13</v>
      </c>
      <c r="B28" s="397" t="s">
        <v>376</v>
      </c>
      <c r="C28" s="398"/>
      <c r="D28" s="398"/>
      <c r="E28" s="398"/>
      <c r="F28" s="71"/>
      <c r="G28" s="76"/>
      <c r="H28" s="71">
        <v>1</v>
      </c>
      <c r="I28" s="72">
        <f t="shared" si="0"/>
        <v>1</v>
      </c>
      <c r="J28" s="259"/>
      <c r="K28" s="71">
        <v>1</v>
      </c>
      <c r="L28" s="73">
        <f t="shared" si="5"/>
        <v>0</v>
      </c>
      <c r="M28" s="71">
        <v>5</v>
      </c>
      <c r="N28" s="71"/>
      <c r="O28" s="72">
        <f t="shared" si="1"/>
        <v>5</v>
      </c>
      <c r="P28" s="71">
        <v>5</v>
      </c>
      <c r="Q28" s="73">
        <f t="shared" si="2"/>
        <v>0</v>
      </c>
      <c r="R28" s="71"/>
      <c r="S28" s="71"/>
      <c r="T28" s="71"/>
      <c r="U28" s="72">
        <v>0</v>
      </c>
      <c r="V28" s="71"/>
      <c r="W28" s="73">
        <f t="shared" si="4"/>
        <v>0</v>
      </c>
      <c r="X28" s="74"/>
      <c r="Y28" s="74"/>
      <c r="Z28" s="622"/>
    </row>
    <row r="29" spans="1:26" ht="12.75" customHeight="1">
      <c r="A29" s="290">
        <v>14</v>
      </c>
      <c r="B29" s="397" t="s">
        <v>271</v>
      </c>
      <c r="C29" s="262"/>
      <c r="D29" s="262"/>
      <c r="E29" s="262"/>
      <c r="F29" s="71"/>
      <c r="G29" s="76"/>
      <c r="H29" s="71"/>
      <c r="I29" s="72">
        <f t="shared" si="0"/>
        <v>0</v>
      </c>
      <c r="J29" s="259"/>
      <c r="K29" s="71"/>
      <c r="L29" s="73">
        <f t="shared" si="5"/>
        <v>0</v>
      </c>
      <c r="M29" s="71"/>
      <c r="N29" s="71"/>
      <c r="O29" s="72">
        <f t="shared" si="1"/>
        <v>0</v>
      </c>
      <c r="P29" s="71"/>
      <c r="Q29" s="73">
        <f t="shared" si="2"/>
        <v>0</v>
      </c>
      <c r="R29" s="71"/>
      <c r="S29" s="71"/>
      <c r="T29" s="71"/>
      <c r="U29" s="72">
        <v>0</v>
      </c>
      <c r="V29" s="71"/>
      <c r="W29" s="73">
        <f t="shared" si="4"/>
        <v>0</v>
      </c>
      <c r="X29" s="74"/>
      <c r="Y29" s="74"/>
      <c r="Z29" s="622"/>
    </row>
    <row r="30" spans="1:26" ht="12.75" customHeight="1">
      <c r="A30" s="290">
        <v>15</v>
      </c>
      <c r="B30" s="397" t="s">
        <v>272</v>
      </c>
      <c r="C30" s="262"/>
      <c r="D30" s="262"/>
      <c r="E30" s="262"/>
      <c r="F30" s="71"/>
      <c r="G30" s="76"/>
      <c r="H30" s="71">
        <v>1</v>
      </c>
      <c r="I30" s="72">
        <f t="shared" si="0"/>
        <v>1</v>
      </c>
      <c r="J30" s="259"/>
      <c r="K30" s="71">
        <v>1</v>
      </c>
      <c r="L30" s="73">
        <f t="shared" si="5"/>
        <v>0</v>
      </c>
      <c r="M30" s="71">
        <v>6</v>
      </c>
      <c r="N30" s="71"/>
      <c r="O30" s="72">
        <f t="shared" si="1"/>
        <v>6</v>
      </c>
      <c r="P30" s="71">
        <v>7</v>
      </c>
      <c r="Q30" s="73">
        <f t="shared" si="2"/>
        <v>-1</v>
      </c>
      <c r="R30" s="71"/>
      <c r="S30" s="71"/>
      <c r="T30" s="71"/>
      <c r="U30" s="72">
        <v>0</v>
      </c>
      <c r="V30" s="71"/>
      <c r="W30" s="73">
        <f t="shared" si="4"/>
        <v>0</v>
      </c>
      <c r="X30" s="74"/>
      <c r="Y30" s="74"/>
      <c r="Z30" s="622"/>
    </row>
    <row r="31" spans="1:26" ht="12.75" customHeight="1">
      <c r="A31" s="290">
        <v>16</v>
      </c>
      <c r="B31" s="689" t="s">
        <v>313</v>
      </c>
      <c r="C31" s="689"/>
      <c r="D31" s="689"/>
      <c r="E31" s="689"/>
      <c r="F31" s="71"/>
      <c r="G31" s="76"/>
      <c r="H31" s="71"/>
      <c r="I31" s="72">
        <f t="shared" si="0"/>
        <v>0</v>
      </c>
      <c r="J31" s="259"/>
      <c r="K31" s="71"/>
      <c r="L31" s="73">
        <f t="shared" si="5"/>
        <v>0</v>
      </c>
      <c r="M31" s="71"/>
      <c r="N31" s="71">
        <v>1</v>
      </c>
      <c r="O31" s="72">
        <f t="shared" si="1"/>
        <v>1</v>
      </c>
      <c r="P31" s="71">
        <v>1</v>
      </c>
      <c r="Q31" s="73">
        <f t="shared" si="2"/>
        <v>0</v>
      </c>
      <c r="R31" s="71"/>
      <c r="S31" s="71"/>
      <c r="T31" s="71"/>
      <c r="U31" s="72">
        <f t="shared" si="3"/>
        <v>0</v>
      </c>
      <c r="V31" s="71"/>
      <c r="W31" s="73">
        <f t="shared" si="4"/>
        <v>0</v>
      </c>
      <c r="X31" s="74"/>
      <c r="Y31" s="74"/>
      <c r="Z31" s="622"/>
    </row>
    <row r="32" spans="1:26" ht="12.75" customHeight="1">
      <c r="A32" s="261" t="s">
        <v>928</v>
      </c>
      <c r="B32" s="690" t="s">
        <v>314</v>
      </c>
      <c r="C32" s="292" t="s">
        <v>273</v>
      </c>
      <c r="D32" s="292"/>
      <c r="E32" s="292"/>
      <c r="F32" s="71"/>
      <c r="G32" s="76"/>
      <c r="H32" s="71"/>
      <c r="I32" s="72">
        <f t="shared" si="0"/>
        <v>0</v>
      </c>
      <c r="J32" s="259"/>
      <c r="K32" s="71"/>
      <c r="L32" s="73">
        <f t="shared" si="5"/>
        <v>0</v>
      </c>
      <c r="M32" s="71">
        <v>1</v>
      </c>
      <c r="N32" s="71"/>
      <c r="O32" s="72">
        <f t="shared" si="1"/>
        <v>1</v>
      </c>
      <c r="P32" s="71"/>
      <c r="Q32" s="73">
        <f t="shared" si="2"/>
        <v>1</v>
      </c>
      <c r="R32" s="71"/>
      <c r="S32" s="71"/>
      <c r="T32" s="71"/>
      <c r="U32" s="72">
        <f t="shared" si="3"/>
        <v>0</v>
      </c>
      <c r="V32" s="71"/>
      <c r="W32" s="73">
        <f t="shared" si="4"/>
        <v>0</v>
      </c>
      <c r="X32" s="74">
        <v>1</v>
      </c>
      <c r="Y32" s="74">
        <v>1</v>
      </c>
      <c r="Z32" s="622"/>
    </row>
    <row r="33" spans="1:26" ht="12.75" customHeight="1">
      <c r="A33" s="261" t="s">
        <v>929</v>
      </c>
      <c r="B33" s="690"/>
      <c r="C33" s="691" t="s">
        <v>267</v>
      </c>
      <c r="D33" s="691"/>
      <c r="E33" s="691"/>
      <c r="F33" s="71"/>
      <c r="G33" s="76"/>
      <c r="H33" s="71"/>
      <c r="I33" s="72">
        <f t="shared" si="0"/>
        <v>0</v>
      </c>
      <c r="J33" s="259"/>
      <c r="K33" s="71"/>
      <c r="L33" s="73">
        <f t="shared" si="5"/>
        <v>0</v>
      </c>
      <c r="M33" s="71"/>
      <c r="N33" s="71"/>
      <c r="O33" s="72">
        <f t="shared" si="1"/>
        <v>0</v>
      </c>
      <c r="P33" s="71"/>
      <c r="Q33" s="73">
        <f t="shared" si="2"/>
        <v>0</v>
      </c>
      <c r="R33" s="71"/>
      <c r="S33" s="71"/>
      <c r="T33" s="71"/>
      <c r="U33" s="72">
        <f t="shared" si="3"/>
        <v>0</v>
      </c>
      <c r="V33" s="71"/>
      <c r="W33" s="73">
        <f t="shared" si="4"/>
        <v>0</v>
      </c>
      <c r="X33" s="74"/>
      <c r="Y33" s="74"/>
      <c r="Z33" s="622"/>
    </row>
    <row r="34" spans="1:26" ht="12.75" customHeight="1">
      <c r="A34" s="261" t="s">
        <v>930</v>
      </c>
      <c r="B34" s="690"/>
      <c r="C34" s="691" t="s">
        <v>268</v>
      </c>
      <c r="D34" s="691"/>
      <c r="E34" s="691"/>
      <c r="F34" s="71"/>
      <c r="G34" s="76"/>
      <c r="H34" s="71"/>
      <c r="I34" s="72">
        <f t="shared" si="0"/>
        <v>0</v>
      </c>
      <c r="J34" s="259"/>
      <c r="K34" s="71"/>
      <c r="L34" s="73">
        <f t="shared" si="5"/>
        <v>0</v>
      </c>
      <c r="M34" s="71"/>
      <c r="N34" s="71"/>
      <c r="O34" s="72">
        <f t="shared" si="1"/>
        <v>0</v>
      </c>
      <c r="P34" s="71"/>
      <c r="Q34" s="73">
        <f t="shared" si="2"/>
        <v>0</v>
      </c>
      <c r="R34" s="71"/>
      <c r="S34" s="71"/>
      <c r="T34" s="71"/>
      <c r="U34" s="72">
        <f t="shared" si="3"/>
        <v>0</v>
      </c>
      <c r="V34" s="71"/>
      <c r="W34" s="73">
        <f t="shared" si="4"/>
        <v>0</v>
      </c>
      <c r="X34" s="74"/>
      <c r="Y34" s="74"/>
      <c r="Z34" s="622"/>
    </row>
    <row r="35" spans="1:26" ht="16.5" customHeight="1">
      <c r="A35" s="261" t="s">
        <v>931</v>
      </c>
      <c r="B35" s="690"/>
      <c r="C35" s="691" t="s">
        <v>269</v>
      </c>
      <c r="D35" s="691"/>
      <c r="E35" s="691"/>
      <c r="F35" s="71"/>
      <c r="G35" s="76"/>
      <c r="H35" s="71"/>
      <c r="I35" s="72">
        <f t="shared" si="0"/>
        <v>0</v>
      </c>
      <c r="J35" s="259"/>
      <c r="K35" s="71"/>
      <c r="L35" s="73">
        <f t="shared" si="5"/>
        <v>0</v>
      </c>
      <c r="M35" s="71"/>
      <c r="N35" s="71"/>
      <c r="O35" s="72">
        <f t="shared" si="1"/>
        <v>0</v>
      </c>
      <c r="P35" s="71"/>
      <c r="Q35" s="73">
        <f t="shared" si="2"/>
        <v>0</v>
      </c>
      <c r="R35" s="71"/>
      <c r="S35" s="71"/>
      <c r="T35" s="71"/>
      <c r="U35" s="72">
        <f t="shared" si="3"/>
        <v>0</v>
      </c>
      <c r="V35" s="71"/>
      <c r="W35" s="73">
        <f t="shared" si="4"/>
        <v>0</v>
      </c>
      <c r="X35" s="74"/>
      <c r="Y35" s="74"/>
      <c r="Z35" s="622"/>
    </row>
    <row r="36" spans="1:26" ht="15.75" customHeight="1">
      <c r="A36" s="692" t="s">
        <v>241</v>
      </c>
      <c r="B36" s="692"/>
      <c r="C36" s="692"/>
      <c r="D36" s="692"/>
      <c r="E36" s="692"/>
      <c r="F36" s="293">
        <f aca="true" t="shared" si="6" ref="F36:Z36">SUM(F7:F35)</f>
        <v>7</v>
      </c>
      <c r="G36" s="293">
        <f t="shared" si="6"/>
        <v>4</v>
      </c>
      <c r="H36" s="293">
        <f t="shared" si="6"/>
        <v>25</v>
      </c>
      <c r="I36" s="293">
        <f t="shared" si="6"/>
        <v>36</v>
      </c>
      <c r="J36" s="293">
        <f t="shared" si="6"/>
        <v>0</v>
      </c>
      <c r="K36" s="293">
        <f t="shared" si="6"/>
        <v>42</v>
      </c>
      <c r="L36" s="294">
        <f t="shared" si="6"/>
        <v>-6</v>
      </c>
      <c r="M36" s="293">
        <f t="shared" si="6"/>
        <v>72</v>
      </c>
      <c r="N36" s="293">
        <f t="shared" si="6"/>
        <v>8</v>
      </c>
      <c r="O36" s="293">
        <f t="shared" si="6"/>
        <v>80</v>
      </c>
      <c r="P36" s="293">
        <f t="shared" si="6"/>
        <v>84</v>
      </c>
      <c r="Q36" s="294">
        <f t="shared" si="6"/>
        <v>-4</v>
      </c>
      <c r="R36" s="293">
        <f t="shared" si="6"/>
        <v>0</v>
      </c>
      <c r="S36" s="293">
        <f t="shared" si="6"/>
        <v>0</v>
      </c>
      <c r="T36" s="293">
        <f t="shared" si="6"/>
        <v>1</v>
      </c>
      <c r="U36" s="293">
        <f t="shared" si="6"/>
        <v>1</v>
      </c>
      <c r="V36" s="293">
        <f t="shared" si="6"/>
        <v>1</v>
      </c>
      <c r="W36" s="294">
        <f t="shared" si="6"/>
        <v>0</v>
      </c>
      <c r="X36" s="293">
        <f t="shared" si="6"/>
        <v>1</v>
      </c>
      <c r="Y36" s="293">
        <f t="shared" si="6"/>
        <v>1</v>
      </c>
      <c r="Z36" s="293">
        <f t="shared" si="6"/>
        <v>0</v>
      </c>
    </row>
    <row r="37" spans="1:26" ht="10.5" customHeight="1">
      <c r="A37" s="78" t="s">
        <v>315</v>
      </c>
      <c r="X37" s="79"/>
      <c r="Y37" s="79"/>
      <c r="Z37" s="624"/>
    </row>
    <row r="38" spans="1:12" ht="10.5">
      <c r="A38" s="79" t="s">
        <v>932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24" ht="12.75">
      <c r="A39" s="79"/>
      <c r="B39" s="79"/>
      <c r="C39" s="26"/>
      <c r="D39" s="26"/>
      <c r="E39" s="26"/>
      <c r="F39" s="27"/>
      <c r="G39" s="27"/>
      <c r="H39" s="27"/>
      <c r="I39" s="625"/>
      <c r="J39" s="625"/>
      <c r="K39" s="27"/>
      <c r="L39" s="27"/>
      <c r="X39" s="626"/>
    </row>
  </sheetData>
  <sheetProtection formatCells="0" formatColumns="0" formatRows="0" insertColumns="0" insertRows="0"/>
  <mergeCells count="39"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  <mergeCell ref="B18:B24"/>
    <mergeCell ref="C18:E18"/>
    <mergeCell ref="C19:E19"/>
    <mergeCell ref="C20:E20"/>
    <mergeCell ref="C21:E21"/>
    <mergeCell ref="C22:E22"/>
    <mergeCell ref="C23:E23"/>
    <mergeCell ref="C24:E24"/>
    <mergeCell ref="B12:E12"/>
    <mergeCell ref="B13:E13"/>
    <mergeCell ref="B14:E14"/>
    <mergeCell ref="B15:E15"/>
    <mergeCell ref="B16:E16"/>
    <mergeCell ref="B17:E17"/>
    <mergeCell ref="R5:W5"/>
    <mergeCell ref="B7:E7"/>
    <mergeCell ref="B8:E8"/>
    <mergeCell ref="B9:E9"/>
    <mergeCell ref="B10:E10"/>
    <mergeCell ref="B11:E11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8" sqref="I8:I18"/>
    </sheetView>
  </sheetViews>
  <sheetFormatPr defaultColWidth="9.140625" defaultRowHeight="12.75"/>
  <cols>
    <col min="1" max="1" width="23.140625" style="84" customWidth="1"/>
    <col min="2" max="2" width="6.57421875" style="84" bestFit="1" customWidth="1"/>
    <col min="3" max="3" width="6.57421875" style="84" customWidth="1"/>
    <col min="4" max="4" width="6.7109375" style="84" customWidth="1"/>
    <col min="5" max="5" width="6.28125" style="84" bestFit="1" customWidth="1"/>
    <col min="6" max="6" width="8.28125" style="84" customWidth="1"/>
    <col min="7" max="7" width="6.28125" style="84" bestFit="1" customWidth="1"/>
    <col min="8" max="8" width="8.00390625" style="84" customWidth="1"/>
    <col min="9" max="9" width="7.57421875" style="84" customWidth="1"/>
    <col min="10" max="10" width="7.57421875" style="84" bestFit="1" customWidth="1"/>
    <col min="11" max="11" width="7.7109375" style="84" customWidth="1"/>
    <col min="12" max="12" width="7.00390625" style="84" customWidth="1"/>
    <col min="13" max="13" width="6.421875" style="84" customWidth="1"/>
    <col min="14" max="14" width="7.00390625" style="84" customWidth="1"/>
    <col min="15" max="15" width="8.00390625" style="84" customWidth="1"/>
    <col min="16" max="16" width="7.8515625" style="84" customWidth="1"/>
    <col min="17" max="16384" width="9.140625" style="84" customWidth="1"/>
  </cols>
  <sheetData>
    <row r="1" spans="1:13" ht="16.5" customHeight="1">
      <c r="A1" s="217" t="s">
        <v>971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5" customHeight="1">
      <c r="A2" s="57" t="s">
        <v>435</v>
      </c>
      <c r="D2" s="59" t="s">
        <v>1080</v>
      </c>
      <c r="E2" s="59"/>
      <c r="F2" s="59"/>
      <c r="G2" s="59"/>
      <c r="J2" s="174"/>
      <c r="K2" s="174"/>
      <c r="M2" s="69"/>
    </row>
    <row r="3" spans="1:16" ht="16.5" customHeight="1">
      <c r="A3" s="173"/>
      <c r="B3" s="173"/>
      <c r="C3" s="173"/>
      <c r="D3" s="173"/>
      <c r="E3" s="173"/>
      <c r="F3" s="173"/>
      <c r="J3" s="175"/>
      <c r="K3" s="175"/>
      <c r="L3" s="175"/>
      <c r="P3" s="69" t="s">
        <v>371</v>
      </c>
    </row>
    <row r="4" spans="1:16" ht="18.75" customHeight="1">
      <c r="A4" s="695" t="s">
        <v>570</v>
      </c>
      <c r="B4" s="679" t="s">
        <v>924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8" t="s">
        <v>925</v>
      </c>
      <c r="O4" s="678"/>
      <c r="P4" s="678"/>
    </row>
    <row r="5" spans="1:16" ht="22.5" customHeight="1">
      <c r="A5" s="695"/>
      <c r="B5" s="696" t="s">
        <v>317</v>
      </c>
      <c r="C5" s="696"/>
      <c r="D5" s="696"/>
      <c r="E5" s="696"/>
      <c r="F5" s="697" t="s">
        <v>249</v>
      </c>
      <c r="G5" s="696" t="s">
        <v>307</v>
      </c>
      <c r="H5" s="697" t="s">
        <v>933</v>
      </c>
      <c r="I5" s="697" t="s">
        <v>934</v>
      </c>
      <c r="J5" s="697" t="s">
        <v>249</v>
      </c>
      <c r="K5" s="697"/>
      <c r="L5" s="697" t="s">
        <v>892</v>
      </c>
      <c r="M5" s="697" t="s">
        <v>893</v>
      </c>
      <c r="N5" s="678"/>
      <c r="O5" s="678"/>
      <c r="P5" s="678"/>
    </row>
    <row r="6" spans="1:16" ht="56.25">
      <c r="A6" s="695"/>
      <c r="B6" s="343" t="s">
        <v>317</v>
      </c>
      <c r="C6" s="343" t="s">
        <v>926</v>
      </c>
      <c r="D6" s="343" t="s">
        <v>247</v>
      </c>
      <c r="E6" s="343" t="s">
        <v>248</v>
      </c>
      <c r="F6" s="697"/>
      <c r="G6" s="696"/>
      <c r="H6" s="697"/>
      <c r="I6" s="697"/>
      <c r="J6" s="343" t="s">
        <v>933</v>
      </c>
      <c r="K6" s="343" t="s">
        <v>934</v>
      </c>
      <c r="L6" s="697"/>
      <c r="M6" s="697"/>
      <c r="N6" s="343" t="s">
        <v>317</v>
      </c>
      <c r="O6" s="343" t="s">
        <v>933</v>
      </c>
      <c r="P6" s="343" t="s">
        <v>934</v>
      </c>
    </row>
    <row r="7" spans="1:16" ht="30" customHeight="1">
      <c r="A7" s="295" t="s">
        <v>318</v>
      </c>
      <c r="B7" s="176">
        <v>2</v>
      </c>
      <c r="C7" s="400"/>
      <c r="D7" s="176">
        <v>1</v>
      </c>
      <c r="E7" s="296">
        <f>SUM(B7:D7)</f>
        <v>3</v>
      </c>
      <c r="F7" s="176">
        <v>4</v>
      </c>
      <c r="G7" s="297">
        <f>E7-F7</f>
        <v>-1</v>
      </c>
      <c r="H7" s="176">
        <v>5</v>
      </c>
      <c r="I7" s="176"/>
      <c r="J7" s="177">
        <v>5</v>
      </c>
      <c r="K7" s="177"/>
      <c r="L7" s="298">
        <f>H7-J7</f>
        <v>0</v>
      </c>
      <c r="M7" s="298">
        <f>I7-K7</f>
        <v>0</v>
      </c>
      <c r="N7" s="176"/>
      <c r="O7" s="176"/>
      <c r="P7" s="299"/>
    </row>
    <row r="8" spans="1:16" ht="15">
      <c r="A8" s="300" t="s">
        <v>275</v>
      </c>
      <c r="B8" s="176"/>
      <c r="C8" s="400"/>
      <c r="D8" s="176"/>
      <c r="E8" s="296">
        <f aca="true" t="shared" si="0" ref="E8:E15">SUM(B8:D8)</f>
        <v>0</v>
      </c>
      <c r="F8" s="176">
        <v>1</v>
      </c>
      <c r="G8" s="297">
        <f aca="true" t="shared" si="1" ref="G8:G14">E8-F8</f>
        <v>-1</v>
      </c>
      <c r="H8" s="176"/>
      <c r="I8" s="176"/>
      <c r="J8" s="177"/>
      <c r="K8" s="177">
        <v>1</v>
      </c>
      <c r="L8" s="298">
        <f aca="true" t="shared" si="2" ref="L8:L14">H8-J8</f>
        <v>0</v>
      </c>
      <c r="M8" s="298">
        <v>0</v>
      </c>
      <c r="N8" s="176"/>
      <c r="O8" s="176"/>
      <c r="P8" s="299"/>
    </row>
    <row r="9" spans="1:16" ht="15">
      <c r="A9" s="300" t="s">
        <v>436</v>
      </c>
      <c r="B9" s="176">
        <v>1</v>
      </c>
      <c r="C9" s="400"/>
      <c r="D9" s="176"/>
      <c r="E9" s="296">
        <f t="shared" si="0"/>
        <v>1</v>
      </c>
      <c r="F9" s="176">
        <v>3</v>
      </c>
      <c r="G9" s="297">
        <f t="shared" si="1"/>
        <v>-2</v>
      </c>
      <c r="H9" s="176">
        <v>1</v>
      </c>
      <c r="I9" s="176"/>
      <c r="J9" s="177">
        <v>3</v>
      </c>
      <c r="K9" s="177"/>
      <c r="L9" s="298">
        <f t="shared" si="2"/>
        <v>-2</v>
      </c>
      <c r="M9" s="298">
        <v>0</v>
      </c>
      <c r="N9" s="176"/>
      <c r="O9" s="176"/>
      <c r="P9" s="299"/>
    </row>
    <row r="10" spans="1:16" ht="15">
      <c r="A10" s="300" t="s">
        <v>276</v>
      </c>
      <c r="B10" s="176"/>
      <c r="C10" s="400"/>
      <c r="D10" s="176"/>
      <c r="E10" s="296">
        <f t="shared" si="0"/>
        <v>0</v>
      </c>
      <c r="F10" s="176"/>
      <c r="G10" s="297">
        <f t="shared" si="1"/>
        <v>0</v>
      </c>
      <c r="H10" s="176"/>
      <c r="I10" s="176"/>
      <c r="J10" s="177"/>
      <c r="K10" s="177"/>
      <c r="L10" s="298">
        <f t="shared" si="2"/>
        <v>0</v>
      </c>
      <c r="M10" s="298">
        <v>0</v>
      </c>
      <c r="N10" s="176"/>
      <c r="O10" s="176"/>
      <c r="P10" s="299"/>
    </row>
    <row r="11" spans="1:16" ht="25.5">
      <c r="A11" s="300" t="s">
        <v>896</v>
      </c>
      <c r="B11" s="176"/>
      <c r="C11" s="400"/>
      <c r="D11" s="176"/>
      <c r="E11" s="296">
        <f t="shared" si="0"/>
        <v>0</v>
      </c>
      <c r="F11" s="176"/>
      <c r="G11" s="297">
        <f t="shared" si="1"/>
        <v>0</v>
      </c>
      <c r="H11" s="176"/>
      <c r="I11" s="176"/>
      <c r="J11" s="177"/>
      <c r="K11" s="177"/>
      <c r="L11" s="298">
        <f t="shared" si="2"/>
        <v>0</v>
      </c>
      <c r="M11" s="298">
        <v>0</v>
      </c>
      <c r="N11" s="176"/>
      <c r="O11" s="176"/>
      <c r="P11" s="299"/>
    </row>
    <row r="12" spans="1:16" ht="25.5">
      <c r="A12" s="300" t="s">
        <v>437</v>
      </c>
      <c r="B12" s="176"/>
      <c r="C12" s="400"/>
      <c r="D12" s="176"/>
      <c r="E12" s="296">
        <f t="shared" si="0"/>
        <v>0</v>
      </c>
      <c r="F12" s="176"/>
      <c r="G12" s="297">
        <f t="shared" si="1"/>
        <v>0</v>
      </c>
      <c r="H12" s="176"/>
      <c r="I12" s="176"/>
      <c r="J12" s="177"/>
      <c r="K12" s="177"/>
      <c r="L12" s="298">
        <f t="shared" si="2"/>
        <v>0</v>
      </c>
      <c r="M12" s="298">
        <v>0</v>
      </c>
      <c r="N12" s="176"/>
      <c r="O12" s="176"/>
      <c r="P12" s="299"/>
    </row>
    <row r="13" spans="1:16" ht="15">
      <c r="A13" s="300" t="s">
        <v>277</v>
      </c>
      <c r="B13" s="176"/>
      <c r="C13" s="400"/>
      <c r="D13" s="176"/>
      <c r="E13" s="296">
        <f t="shared" si="0"/>
        <v>0</v>
      </c>
      <c r="F13" s="176"/>
      <c r="G13" s="297">
        <f t="shared" si="1"/>
        <v>0</v>
      </c>
      <c r="H13" s="176"/>
      <c r="I13" s="176"/>
      <c r="J13" s="177"/>
      <c r="K13" s="177"/>
      <c r="L13" s="298">
        <f t="shared" si="2"/>
        <v>0</v>
      </c>
      <c r="M13" s="298">
        <v>0</v>
      </c>
      <c r="N13" s="176"/>
      <c r="O13" s="176"/>
      <c r="P13" s="299"/>
    </row>
    <row r="14" spans="1:16" ht="15">
      <c r="A14" s="301" t="s">
        <v>262</v>
      </c>
      <c r="B14" s="176"/>
      <c r="C14" s="400"/>
      <c r="D14" s="176"/>
      <c r="E14" s="296">
        <f t="shared" si="0"/>
        <v>0</v>
      </c>
      <c r="F14" s="176"/>
      <c r="G14" s="297">
        <f t="shared" si="1"/>
        <v>0</v>
      </c>
      <c r="H14" s="176"/>
      <c r="I14" s="176"/>
      <c r="J14" s="177"/>
      <c r="K14" s="177"/>
      <c r="L14" s="298">
        <f t="shared" si="2"/>
        <v>0</v>
      </c>
      <c r="M14" s="298">
        <v>0</v>
      </c>
      <c r="N14" s="176"/>
      <c r="O14" s="176"/>
      <c r="P14" s="299"/>
    </row>
    <row r="15" spans="1:16" ht="14.25">
      <c r="A15" s="302" t="s">
        <v>299</v>
      </c>
      <c r="B15" s="303">
        <f>SUM(B7:B14)</f>
        <v>3</v>
      </c>
      <c r="C15" s="303">
        <f>SUM(C7:C14)</f>
        <v>0</v>
      </c>
      <c r="D15" s="303">
        <f>SUM(D7:D14)</f>
        <v>1</v>
      </c>
      <c r="E15" s="304">
        <f t="shared" si="0"/>
        <v>4</v>
      </c>
      <c r="F15" s="303">
        <f aca="true" t="shared" si="3" ref="F15:P15">SUM(F7:F14)</f>
        <v>8</v>
      </c>
      <c r="G15" s="305">
        <f t="shared" si="3"/>
        <v>-4</v>
      </c>
      <c r="H15" s="303">
        <f t="shared" si="3"/>
        <v>6</v>
      </c>
      <c r="I15" s="303">
        <f t="shared" si="3"/>
        <v>0</v>
      </c>
      <c r="J15" s="303">
        <v>8</v>
      </c>
      <c r="K15" s="303">
        <f t="shared" si="3"/>
        <v>1</v>
      </c>
      <c r="L15" s="306">
        <f t="shared" si="3"/>
        <v>-2</v>
      </c>
      <c r="M15" s="306">
        <f t="shared" si="3"/>
        <v>0</v>
      </c>
      <c r="N15" s="303">
        <f t="shared" si="3"/>
        <v>0</v>
      </c>
      <c r="O15" s="303">
        <f t="shared" si="3"/>
        <v>0</v>
      </c>
      <c r="P15" s="303">
        <f t="shared" si="3"/>
        <v>0</v>
      </c>
    </row>
  </sheetData>
  <sheetProtection formatCells="0" formatColumns="0" formatRows="0" insertColumns="0" insertRows="0"/>
  <mergeCells count="11">
    <mergeCell ref="M5:M6"/>
    <mergeCell ref="A4:A6"/>
    <mergeCell ref="B4:M4"/>
    <mergeCell ref="N4:P5"/>
    <mergeCell ref="B5:E5"/>
    <mergeCell ref="F5:F6"/>
    <mergeCell ref="G5:G6"/>
    <mergeCell ref="H5:H6"/>
    <mergeCell ref="I5:I6"/>
    <mergeCell ref="J5:K5"/>
    <mergeCell ref="L5:L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8" sqref="I8:I18"/>
    </sheetView>
  </sheetViews>
  <sheetFormatPr defaultColWidth="9.140625" defaultRowHeight="12.75"/>
  <cols>
    <col min="1" max="1" width="28.421875" style="85" customWidth="1"/>
    <col min="2" max="2" width="9.28125" style="85" customWidth="1"/>
    <col min="3" max="3" width="7.7109375" style="85" customWidth="1"/>
    <col min="4" max="4" width="5.421875" style="85" bestFit="1" customWidth="1"/>
    <col min="5" max="5" width="5.57421875" style="85" customWidth="1"/>
    <col min="6" max="6" width="7.421875" style="85" customWidth="1"/>
    <col min="7" max="7" width="5.00390625" style="85" customWidth="1"/>
    <col min="8" max="8" width="5.421875" style="85" customWidth="1"/>
    <col min="9" max="9" width="7.00390625" style="85" bestFit="1" customWidth="1"/>
    <col min="10" max="10" width="5.421875" style="85" customWidth="1"/>
    <col min="11" max="11" width="5.421875" style="85" bestFit="1" customWidth="1"/>
    <col min="12" max="12" width="7.421875" style="85" customWidth="1"/>
    <col min="13" max="13" width="4.57421875" style="86" customWidth="1"/>
    <col min="14" max="14" width="5.421875" style="84" customWidth="1"/>
    <col min="15" max="16384" width="9.140625" style="84" customWidth="1"/>
  </cols>
  <sheetData>
    <row r="1" spans="1:14" s="82" customFormat="1" ht="15">
      <c r="A1" s="80" t="s">
        <v>972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401"/>
    </row>
    <row r="2" spans="1:13" ht="18" customHeight="1">
      <c r="A2" s="57" t="s">
        <v>240</v>
      </c>
      <c r="B2" s="59"/>
      <c r="C2" s="59"/>
      <c r="D2" s="59"/>
      <c r="E2" s="59"/>
      <c r="F2" s="59"/>
      <c r="G2" s="59"/>
      <c r="H2" s="83"/>
      <c r="I2" s="83"/>
      <c r="J2" s="83"/>
      <c r="K2" s="83"/>
      <c r="L2" s="83"/>
      <c r="M2" s="83"/>
    </row>
    <row r="3" ht="13.5" customHeight="1">
      <c r="N3" s="69" t="s">
        <v>372</v>
      </c>
    </row>
    <row r="4" spans="1:14" ht="12.75" customHeight="1">
      <c r="A4" s="698" t="s">
        <v>373</v>
      </c>
      <c r="B4" s="698" t="s">
        <v>465</v>
      </c>
      <c r="C4" s="698" t="s">
        <v>466</v>
      </c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</row>
    <row r="5" spans="1:14" ht="12.75" customHeight="1">
      <c r="A5" s="698"/>
      <c r="B5" s="698"/>
      <c r="C5" s="698" t="s">
        <v>467</v>
      </c>
      <c r="D5" s="698"/>
      <c r="E5" s="698"/>
      <c r="F5" s="698"/>
      <c r="G5" s="698"/>
      <c r="H5" s="698"/>
      <c r="I5" s="698" t="s">
        <v>468</v>
      </c>
      <c r="J5" s="698"/>
      <c r="K5" s="698"/>
      <c r="L5" s="698"/>
      <c r="M5" s="698"/>
      <c r="N5" s="698"/>
    </row>
    <row r="6" spans="1:14" ht="52.5">
      <c r="A6" s="698"/>
      <c r="B6" s="698"/>
      <c r="C6" s="620" t="s">
        <v>469</v>
      </c>
      <c r="D6" s="620" t="s">
        <v>249</v>
      </c>
      <c r="E6" s="620" t="s">
        <v>307</v>
      </c>
      <c r="F6" s="620" t="s">
        <v>470</v>
      </c>
      <c r="G6" s="620" t="s">
        <v>249</v>
      </c>
      <c r="H6" s="620" t="s">
        <v>274</v>
      </c>
      <c r="I6" s="620" t="s">
        <v>471</v>
      </c>
      <c r="J6" s="620" t="s">
        <v>249</v>
      </c>
      <c r="K6" s="620" t="s">
        <v>274</v>
      </c>
      <c r="L6" s="620" t="s">
        <v>571</v>
      </c>
      <c r="M6" s="620" t="s">
        <v>249</v>
      </c>
      <c r="N6" s="620" t="s">
        <v>274</v>
      </c>
    </row>
    <row r="7" spans="1:14" ht="12.75">
      <c r="A7" s="627"/>
      <c r="B7" s="627"/>
      <c r="C7" s="628"/>
      <c r="D7" s="629"/>
      <c r="E7" s="630">
        <f aca="true" t="shared" si="0" ref="E7:E27">C7-D7</f>
        <v>0</v>
      </c>
      <c r="F7" s="628"/>
      <c r="G7" s="629"/>
      <c r="H7" s="630">
        <f aca="true" t="shared" si="1" ref="H7:H27">F7-G7</f>
        <v>0</v>
      </c>
      <c r="I7" s="631"/>
      <c r="J7" s="629"/>
      <c r="K7" s="630">
        <f aca="true" t="shared" si="2" ref="K7:K27">I7-J7</f>
        <v>0</v>
      </c>
      <c r="L7" s="631"/>
      <c r="M7" s="629"/>
      <c r="N7" s="630">
        <f aca="true" t="shared" si="3" ref="N7:N27">L7-M7</f>
        <v>0</v>
      </c>
    </row>
    <row r="8" spans="1:14" ht="12.75">
      <c r="A8" s="627"/>
      <c r="B8" s="627"/>
      <c r="C8" s="628"/>
      <c r="D8" s="629"/>
      <c r="E8" s="630">
        <f t="shared" si="0"/>
        <v>0</v>
      </c>
      <c r="F8" s="628"/>
      <c r="G8" s="629"/>
      <c r="H8" s="630">
        <f t="shared" si="1"/>
        <v>0</v>
      </c>
      <c r="I8" s="631"/>
      <c r="J8" s="629"/>
      <c r="K8" s="630">
        <f t="shared" si="2"/>
        <v>0</v>
      </c>
      <c r="L8" s="631"/>
      <c r="M8" s="629"/>
      <c r="N8" s="630">
        <f t="shared" si="3"/>
        <v>0</v>
      </c>
    </row>
    <row r="9" spans="1:14" ht="12.75">
      <c r="A9" s="627"/>
      <c r="B9" s="627"/>
      <c r="C9" s="628"/>
      <c r="D9" s="629"/>
      <c r="E9" s="630">
        <f t="shared" si="0"/>
        <v>0</v>
      </c>
      <c r="F9" s="628"/>
      <c r="G9" s="629"/>
      <c r="H9" s="630">
        <f t="shared" si="1"/>
        <v>0</v>
      </c>
      <c r="I9" s="631"/>
      <c r="J9" s="629"/>
      <c r="K9" s="630">
        <f t="shared" si="2"/>
        <v>0</v>
      </c>
      <c r="L9" s="631"/>
      <c r="M9" s="629"/>
      <c r="N9" s="630">
        <f t="shared" si="3"/>
        <v>0</v>
      </c>
    </row>
    <row r="10" spans="1:14" ht="12.75">
      <c r="A10" s="627"/>
      <c r="B10" s="627"/>
      <c r="C10" s="628"/>
      <c r="D10" s="629"/>
      <c r="E10" s="630">
        <f t="shared" si="0"/>
        <v>0</v>
      </c>
      <c r="F10" s="628"/>
      <c r="G10" s="629"/>
      <c r="H10" s="630">
        <f t="shared" si="1"/>
        <v>0</v>
      </c>
      <c r="I10" s="631"/>
      <c r="J10" s="629"/>
      <c r="K10" s="630">
        <f t="shared" si="2"/>
        <v>0</v>
      </c>
      <c r="L10" s="631"/>
      <c r="M10" s="629"/>
      <c r="N10" s="630">
        <f t="shared" si="3"/>
        <v>0</v>
      </c>
    </row>
    <row r="11" spans="1:14" ht="12.75">
      <c r="A11" s="627"/>
      <c r="B11" s="627"/>
      <c r="C11" s="628"/>
      <c r="D11" s="629"/>
      <c r="E11" s="630">
        <f t="shared" si="0"/>
        <v>0</v>
      </c>
      <c r="F11" s="628"/>
      <c r="G11" s="629"/>
      <c r="H11" s="630">
        <f t="shared" si="1"/>
        <v>0</v>
      </c>
      <c r="I11" s="631"/>
      <c r="J11" s="629"/>
      <c r="K11" s="630">
        <f t="shared" si="2"/>
        <v>0</v>
      </c>
      <c r="L11" s="631"/>
      <c r="M11" s="629"/>
      <c r="N11" s="630">
        <f t="shared" si="3"/>
        <v>0</v>
      </c>
    </row>
    <row r="12" spans="1:14" ht="12.75">
      <c r="A12" s="627"/>
      <c r="B12" s="627"/>
      <c r="C12" s="628"/>
      <c r="D12" s="629"/>
      <c r="E12" s="630">
        <f t="shared" si="0"/>
        <v>0</v>
      </c>
      <c r="F12" s="628"/>
      <c r="G12" s="629"/>
      <c r="H12" s="630">
        <f t="shared" si="1"/>
        <v>0</v>
      </c>
      <c r="I12" s="631"/>
      <c r="J12" s="629"/>
      <c r="K12" s="630">
        <f t="shared" si="2"/>
        <v>0</v>
      </c>
      <c r="L12" s="631"/>
      <c r="M12" s="629"/>
      <c r="N12" s="630">
        <f t="shared" si="3"/>
        <v>0</v>
      </c>
    </row>
    <row r="13" spans="1:14" ht="12.75">
      <c r="A13" s="627"/>
      <c r="B13" s="627"/>
      <c r="C13" s="628"/>
      <c r="D13" s="629"/>
      <c r="E13" s="630">
        <f t="shared" si="0"/>
        <v>0</v>
      </c>
      <c r="F13" s="628"/>
      <c r="G13" s="629"/>
      <c r="H13" s="630">
        <f t="shared" si="1"/>
        <v>0</v>
      </c>
      <c r="I13" s="631"/>
      <c r="J13" s="629"/>
      <c r="K13" s="630">
        <f t="shared" si="2"/>
        <v>0</v>
      </c>
      <c r="L13" s="631"/>
      <c r="M13" s="629"/>
      <c r="N13" s="630">
        <f t="shared" si="3"/>
        <v>0</v>
      </c>
    </row>
    <row r="14" spans="1:14" ht="12.75">
      <c r="A14" s="627"/>
      <c r="B14" s="627"/>
      <c r="C14" s="628"/>
      <c r="D14" s="629"/>
      <c r="E14" s="630">
        <f t="shared" si="0"/>
        <v>0</v>
      </c>
      <c r="F14" s="628"/>
      <c r="G14" s="629"/>
      <c r="H14" s="630">
        <f t="shared" si="1"/>
        <v>0</v>
      </c>
      <c r="I14" s="631"/>
      <c r="J14" s="629"/>
      <c r="K14" s="630">
        <f t="shared" si="2"/>
        <v>0</v>
      </c>
      <c r="L14" s="631"/>
      <c r="M14" s="629"/>
      <c r="N14" s="630">
        <f t="shared" si="3"/>
        <v>0</v>
      </c>
    </row>
    <row r="15" spans="1:14" ht="12.75">
      <c r="A15" s="627"/>
      <c r="B15" s="627"/>
      <c r="C15" s="628"/>
      <c r="D15" s="629"/>
      <c r="E15" s="630">
        <f t="shared" si="0"/>
        <v>0</v>
      </c>
      <c r="F15" s="628"/>
      <c r="G15" s="629"/>
      <c r="H15" s="630">
        <f t="shared" si="1"/>
        <v>0</v>
      </c>
      <c r="I15" s="631"/>
      <c r="J15" s="629"/>
      <c r="K15" s="630">
        <f t="shared" si="2"/>
        <v>0</v>
      </c>
      <c r="L15" s="631"/>
      <c r="M15" s="629"/>
      <c r="N15" s="630">
        <f t="shared" si="3"/>
        <v>0</v>
      </c>
    </row>
    <row r="16" spans="1:14" ht="12.75">
      <c r="A16" s="627"/>
      <c r="B16" s="627"/>
      <c r="C16" s="628"/>
      <c r="D16" s="629"/>
      <c r="E16" s="630">
        <f t="shared" si="0"/>
        <v>0</v>
      </c>
      <c r="F16" s="628"/>
      <c r="G16" s="629"/>
      <c r="H16" s="630">
        <f t="shared" si="1"/>
        <v>0</v>
      </c>
      <c r="I16" s="631"/>
      <c r="J16" s="629"/>
      <c r="K16" s="630">
        <f t="shared" si="2"/>
        <v>0</v>
      </c>
      <c r="L16" s="631"/>
      <c r="M16" s="629"/>
      <c r="N16" s="630">
        <f t="shared" si="3"/>
        <v>0</v>
      </c>
    </row>
    <row r="17" spans="1:14" ht="12.75">
      <c r="A17" s="627"/>
      <c r="B17" s="627"/>
      <c r="C17" s="628"/>
      <c r="D17" s="629"/>
      <c r="E17" s="630">
        <f t="shared" si="0"/>
        <v>0</v>
      </c>
      <c r="F17" s="628"/>
      <c r="G17" s="629"/>
      <c r="H17" s="630">
        <f t="shared" si="1"/>
        <v>0</v>
      </c>
      <c r="I17" s="631"/>
      <c r="J17" s="629"/>
      <c r="K17" s="630">
        <f t="shared" si="2"/>
        <v>0</v>
      </c>
      <c r="L17" s="631"/>
      <c r="M17" s="629"/>
      <c r="N17" s="630">
        <f t="shared" si="3"/>
        <v>0</v>
      </c>
    </row>
    <row r="18" spans="1:14" ht="12.75">
      <c r="A18" s="627"/>
      <c r="B18" s="627"/>
      <c r="C18" s="628"/>
      <c r="D18" s="629"/>
      <c r="E18" s="630">
        <f t="shared" si="0"/>
        <v>0</v>
      </c>
      <c r="F18" s="628"/>
      <c r="G18" s="629"/>
      <c r="H18" s="630">
        <f t="shared" si="1"/>
        <v>0</v>
      </c>
      <c r="I18" s="631"/>
      <c r="J18" s="629"/>
      <c r="K18" s="630">
        <f t="shared" si="2"/>
        <v>0</v>
      </c>
      <c r="L18" s="631"/>
      <c r="M18" s="629"/>
      <c r="N18" s="630">
        <f t="shared" si="3"/>
        <v>0</v>
      </c>
    </row>
    <row r="19" spans="1:14" ht="12.75">
      <c r="A19" s="627"/>
      <c r="B19" s="627"/>
      <c r="C19" s="628"/>
      <c r="D19" s="629"/>
      <c r="E19" s="630">
        <f t="shared" si="0"/>
        <v>0</v>
      </c>
      <c r="F19" s="628"/>
      <c r="G19" s="629"/>
      <c r="H19" s="630">
        <f t="shared" si="1"/>
        <v>0</v>
      </c>
      <c r="I19" s="631"/>
      <c r="J19" s="629"/>
      <c r="K19" s="630">
        <f t="shared" si="2"/>
        <v>0</v>
      </c>
      <c r="L19" s="631"/>
      <c r="M19" s="629"/>
      <c r="N19" s="630">
        <f t="shared" si="3"/>
        <v>0</v>
      </c>
    </row>
    <row r="20" spans="1:14" ht="12.75">
      <c r="A20" s="627"/>
      <c r="B20" s="627"/>
      <c r="C20" s="628"/>
      <c r="D20" s="629"/>
      <c r="E20" s="630">
        <f t="shared" si="0"/>
        <v>0</v>
      </c>
      <c r="F20" s="628"/>
      <c r="G20" s="629"/>
      <c r="H20" s="630">
        <f t="shared" si="1"/>
        <v>0</v>
      </c>
      <c r="I20" s="631"/>
      <c r="J20" s="629"/>
      <c r="K20" s="630">
        <f t="shared" si="2"/>
        <v>0</v>
      </c>
      <c r="L20" s="631"/>
      <c r="M20" s="629"/>
      <c r="N20" s="630">
        <f t="shared" si="3"/>
        <v>0</v>
      </c>
    </row>
    <row r="21" spans="1:14" ht="12.75">
      <c r="A21" s="627"/>
      <c r="B21" s="627"/>
      <c r="C21" s="628"/>
      <c r="D21" s="629"/>
      <c r="E21" s="630">
        <f t="shared" si="0"/>
        <v>0</v>
      </c>
      <c r="F21" s="628"/>
      <c r="G21" s="629"/>
      <c r="H21" s="630">
        <f t="shared" si="1"/>
        <v>0</v>
      </c>
      <c r="I21" s="631"/>
      <c r="J21" s="629"/>
      <c r="K21" s="630">
        <f t="shared" si="2"/>
        <v>0</v>
      </c>
      <c r="L21" s="631"/>
      <c r="M21" s="629"/>
      <c r="N21" s="630">
        <f t="shared" si="3"/>
        <v>0</v>
      </c>
    </row>
    <row r="22" spans="1:14" ht="12.75">
      <c r="A22" s="627"/>
      <c r="B22" s="627"/>
      <c r="C22" s="628"/>
      <c r="D22" s="629"/>
      <c r="E22" s="630">
        <f t="shared" si="0"/>
        <v>0</v>
      </c>
      <c r="F22" s="628"/>
      <c r="G22" s="629"/>
      <c r="H22" s="630">
        <f t="shared" si="1"/>
        <v>0</v>
      </c>
      <c r="I22" s="631"/>
      <c r="J22" s="629"/>
      <c r="K22" s="630">
        <f t="shared" si="2"/>
        <v>0</v>
      </c>
      <c r="L22" s="631"/>
      <c r="M22" s="629"/>
      <c r="N22" s="630">
        <f t="shared" si="3"/>
        <v>0</v>
      </c>
    </row>
    <row r="23" spans="1:14" ht="12.75">
      <c r="A23" s="627"/>
      <c r="B23" s="627"/>
      <c r="C23" s="628"/>
      <c r="D23" s="629"/>
      <c r="E23" s="630">
        <f t="shared" si="0"/>
        <v>0</v>
      </c>
      <c r="F23" s="628"/>
      <c r="G23" s="629"/>
      <c r="H23" s="630">
        <f t="shared" si="1"/>
        <v>0</v>
      </c>
      <c r="I23" s="631"/>
      <c r="J23" s="629"/>
      <c r="K23" s="630">
        <f t="shared" si="2"/>
        <v>0</v>
      </c>
      <c r="L23" s="631"/>
      <c r="M23" s="629"/>
      <c r="N23" s="630">
        <f t="shared" si="3"/>
        <v>0</v>
      </c>
    </row>
    <row r="24" spans="1:14" ht="12.75">
      <c r="A24" s="627"/>
      <c r="B24" s="627"/>
      <c r="C24" s="628"/>
      <c r="D24" s="629"/>
      <c r="E24" s="630">
        <f t="shared" si="0"/>
        <v>0</v>
      </c>
      <c r="F24" s="628"/>
      <c r="G24" s="629"/>
      <c r="H24" s="630">
        <f t="shared" si="1"/>
        <v>0</v>
      </c>
      <c r="I24" s="631"/>
      <c r="J24" s="629"/>
      <c r="K24" s="630">
        <f t="shared" si="2"/>
        <v>0</v>
      </c>
      <c r="L24" s="631"/>
      <c r="M24" s="629"/>
      <c r="N24" s="630">
        <f t="shared" si="3"/>
        <v>0</v>
      </c>
    </row>
    <row r="25" spans="1:14" ht="12.75">
      <c r="A25" s="627"/>
      <c r="B25" s="627"/>
      <c r="C25" s="628"/>
      <c r="D25" s="629"/>
      <c r="E25" s="630">
        <f t="shared" si="0"/>
        <v>0</v>
      </c>
      <c r="F25" s="628"/>
      <c r="G25" s="629"/>
      <c r="H25" s="630">
        <f t="shared" si="1"/>
        <v>0</v>
      </c>
      <c r="I25" s="631"/>
      <c r="J25" s="629"/>
      <c r="K25" s="630">
        <f t="shared" si="2"/>
        <v>0</v>
      </c>
      <c r="L25" s="631"/>
      <c r="M25" s="629"/>
      <c r="N25" s="630">
        <f t="shared" si="3"/>
        <v>0</v>
      </c>
    </row>
    <row r="26" spans="1:14" ht="12.75">
      <c r="A26" s="627"/>
      <c r="B26" s="627"/>
      <c r="C26" s="628"/>
      <c r="D26" s="629"/>
      <c r="E26" s="630">
        <f t="shared" si="0"/>
        <v>0</v>
      </c>
      <c r="F26" s="628"/>
      <c r="G26" s="629"/>
      <c r="H26" s="630">
        <f t="shared" si="1"/>
        <v>0</v>
      </c>
      <c r="I26" s="631"/>
      <c r="J26" s="629"/>
      <c r="K26" s="630">
        <f t="shared" si="2"/>
        <v>0</v>
      </c>
      <c r="L26" s="631"/>
      <c r="M26" s="629"/>
      <c r="N26" s="630">
        <f t="shared" si="3"/>
        <v>0</v>
      </c>
    </row>
    <row r="27" spans="1:14" ht="12.75">
      <c r="A27" s="627"/>
      <c r="B27" s="627"/>
      <c r="C27" s="628"/>
      <c r="D27" s="629"/>
      <c r="E27" s="630">
        <f t="shared" si="0"/>
        <v>0</v>
      </c>
      <c r="F27" s="628"/>
      <c r="G27" s="629"/>
      <c r="H27" s="630">
        <f t="shared" si="1"/>
        <v>0</v>
      </c>
      <c r="I27" s="631"/>
      <c r="J27" s="629"/>
      <c r="K27" s="630">
        <f t="shared" si="2"/>
        <v>0</v>
      </c>
      <c r="L27" s="631"/>
      <c r="M27" s="629"/>
      <c r="N27" s="630">
        <f t="shared" si="3"/>
        <v>0</v>
      </c>
    </row>
    <row r="28" spans="1:14" ht="14.25">
      <c r="A28" s="632" t="s">
        <v>241</v>
      </c>
      <c r="B28" s="632"/>
      <c r="C28" s="633">
        <f aca="true" t="shared" si="4" ref="C28:N28">SUM(C7:C27)</f>
        <v>0</v>
      </c>
      <c r="D28" s="634">
        <f t="shared" si="4"/>
        <v>0</v>
      </c>
      <c r="E28" s="635">
        <f t="shared" si="4"/>
        <v>0</v>
      </c>
      <c r="F28" s="634">
        <f t="shared" si="4"/>
        <v>0</v>
      </c>
      <c r="G28" s="634">
        <f t="shared" si="4"/>
        <v>0</v>
      </c>
      <c r="H28" s="635">
        <f t="shared" si="4"/>
        <v>0</v>
      </c>
      <c r="I28" s="636">
        <f t="shared" si="4"/>
        <v>0</v>
      </c>
      <c r="J28" s="634">
        <f t="shared" si="4"/>
        <v>0</v>
      </c>
      <c r="K28" s="635">
        <f t="shared" si="4"/>
        <v>0</v>
      </c>
      <c r="L28" s="636">
        <f t="shared" si="4"/>
        <v>0</v>
      </c>
      <c r="M28" s="634">
        <f t="shared" si="4"/>
        <v>0</v>
      </c>
      <c r="N28" s="635">
        <f t="shared" si="4"/>
        <v>0</v>
      </c>
    </row>
    <row r="31" spans="11:14" ht="12.75">
      <c r="K31" s="699" t="s">
        <v>316</v>
      </c>
      <c r="L31" s="699"/>
      <c r="M31" s="699"/>
      <c r="N31" s="699"/>
    </row>
  </sheetData>
  <sheetProtection formatCells="0" formatColumns="0" formatRows="0" insertColumns="0" insertRows="0"/>
  <mergeCells count="6">
    <mergeCell ref="A4:A6"/>
    <mergeCell ref="B4:B6"/>
    <mergeCell ref="C4:N4"/>
    <mergeCell ref="C5:H5"/>
    <mergeCell ref="I5:N5"/>
    <mergeCell ref="K31:N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I8" sqref="I8:I18"/>
    </sheetView>
  </sheetViews>
  <sheetFormatPr defaultColWidth="9.140625" defaultRowHeight="12.75"/>
  <cols>
    <col min="1" max="1" width="25.28125" style="617" customWidth="1"/>
    <col min="2" max="2" width="7.00390625" style="68" customWidth="1"/>
    <col min="3" max="3" width="7.8515625" style="68" customWidth="1"/>
    <col min="4" max="4" width="5.140625" style="68" customWidth="1"/>
    <col min="5" max="5" width="6.8515625" style="68" customWidth="1"/>
    <col min="6" max="6" width="6.8515625" style="90" customWidth="1"/>
    <col min="7" max="7" width="5.140625" style="68" customWidth="1"/>
    <col min="8" max="9" width="5.7109375" style="68" customWidth="1"/>
    <col min="10" max="10" width="6.00390625" style="68" customWidth="1"/>
    <col min="11" max="11" width="7.140625" style="617" bestFit="1" customWidth="1"/>
    <col min="12" max="12" width="6.7109375" style="617" bestFit="1" customWidth="1"/>
    <col min="13" max="13" width="9.421875" style="617" bestFit="1" customWidth="1"/>
    <col min="14" max="16384" width="9.140625" style="617" customWidth="1"/>
  </cols>
  <sheetData>
    <row r="1" spans="1:10" ht="14.25">
      <c r="A1" s="700" t="s">
        <v>979</v>
      </c>
      <c r="B1" s="700"/>
      <c r="C1" s="700"/>
      <c r="D1" s="700"/>
      <c r="E1" s="700"/>
      <c r="F1" s="700"/>
      <c r="G1" s="700"/>
      <c r="H1" s="700"/>
      <c r="I1" s="700"/>
      <c r="J1" s="700"/>
    </row>
    <row r="2" spans="1:10" ht="15.75">
      <c r="A2" s="57" t="s">
        <v>240</v>
      </c>
      <c r="D2" s="59" t="s">
        <v>1080</v>
      </c>
      <c r="E2" s="59"/>
      <c r="F2" s="59"/>
      <c r="G2" s="59"/>
      <c r="H2" s="59"/>
      <c r="I2" s="59"/>
      <c r="J2" s="87"/>
    </row>
    <row r="3" spans="2:10" ht="12.75">
      <c r="B3" s="56"/>
      <c r="C3" s="56"/>
      <c r="D3" s="56"/>
      <c r="E3" s="56"/>
      <c r="F3" s="88"/>
      <c r="G3" s="56"/>
      <c r="H3" s="56"/>
      <c r="I3" s="56"/>
      <c r="J3" s="56"/>
    </row>
    <row r="4" spans="1:10" ht="54" customHeight="1">
      <c r="A4" s="311" t="s">
        <v>319</v>
      </c>
      <c r="B4" s="89"/>
      <c r="C4" s="89"/>
      <c r="D4" s="89"/>
      <c r="E4" s="89"/>
      <c r="F4" s="89"/>
      <c r="G4" s="89"/>
      <c r="H4" s="89"/>
      <c r="I4" s="89"/>
      <c r="J4" s="89"/>
    </row>
    <row r="5" spans="1:13" ht="12.75">
      <c r="A5" s="311"/>
      <c r="M5" s="637"/>
    </row>
    <row r="6" ht="12.75">
      <c r="M6" s="637" t="s">
        <v>940</v>
      </c>
    </row>
    <row r="7" spans="1:13" ht="41.25" customHeight="1">
      <c r="A7" s="698" t="s">
        <v>320</v>
      </c>
      <c r="B7" s="701" t="s">
        <v>924</v>
      </c>
      <c r="C7" s="701"/>
      <c r="D7" s="701"/>
      <c r="E7" s="701"/>
      <c r="F7" s="701"/>
      <c r="G7" s="701"/>
      <c r="H7" s="701"/>
      <c r="I7" s="701"/>
      <c r="J7" s="701"/>
      <c r="K7" s="701" t="s">
        <v>925</v>
      </c>
      <c r="L7" s="701"/>
      <c r="M7" s="701"/>
    </row>
    <row r="8" spans="1:13" ht="33" customHeight="1">
      <c r="A8" s="698"/>
      <c r="B8" s="261" t="s">
        <v>321</v>
      </c>
      <c r="C8" s="261" t="s">
        <v>249</v>
      </c>
      <c r="D8" s="261" t="s">
        <v>274</v>
      </c>
      <c r="E8" s="261" t="s">
        <v>322</v>
      </c>
      <c r="F8" s="261" t="s">
        <v>249</v>
      </c>
      <c r="G8" s="261" t="s">
        <v>274</v>
      </c>
      <c r="H8" s="261" t="s">
        <v>935</v>
      </c>
      <c r="I8" s="261" t="s">
        <v>249</v>
      </c>
      <c r="J8" s="262" t="s">
        <v>274</v>
      </c>
      <c r="K8" s="261" t="s">
        <v>321</v>
      </c>
      <c r="L8" s="261" t="s">
        <v>324</v>
      </c>
      <c r="M8" s="261" t="s">
        <v>325</v>
      </c>
    </row>
    <row r="9" spans="1:13" ht="12.75">
      <c r="A9" s="307" t="s">
        <v>377</v>
      </c>
      <c r="B9" s="76"/>
      <c r="C9" s="76"/>
      <c r="D9" s="73">
        <f>B9-C9</f>
        <v>0</v>
      </c>
      <c r="E9" s="74">
        <v>1</v>
      </c>
      <c r="F9" s="223">
        <v>1</v>
      </c>
      <c r="G9" s="73">
        <f aca="true" t="shared" si="0" ref="G9:G19">E9-F9</f>
        <v>0</v>
      </c>
      <c r="H9" s="74"/>
      <c r="I9" s="74"/>
      <c r="J9" s="73">
        <f>H9-I9</f>
        <v>0</v>
      </c>
      <c r="K9" s="74"/>
      <c r="L9" s="223"/>
      <c r="M9" s="74"/>
    </row>
    <row r="10" spans="1:13" ht="12.75">
      <c r="A10" s="638" t="s">
        <v>323</v>
      </c>
      <c r="B10" s="76"/>
      <c r="C10" s="76"/>
      <c r="D10" s="73">
        <f aca="true" t="shared" si="1" ref="D10:D17">B10-C10</f>
        <v>0</v>
      </c>
      <c r="E10" s="74">
        <v>2</v>
      </c>
      <c r="F10" s="223">
        <v>3</v>
      </c>
      <c r="G10" s="73">
        <f t="shared" si="0"/>
        <v>-1</v>
      </c>
      <c r="H10" s="74">
        <v>4</v>
      </c>
      <c r="I10" s="74">
        <v>5</v>
      </c>
      <c r="J10" s="73">
        <f aca="true" t="shared" si="2" ref="J10:J18">H10-I10</f>
        <v>-1</v>
      </c>
      <c r="K10" s="74"/>
      <c r="L10" s="223"/>
      <c r="M10" s="74"/>
    </row>
    <row r="11" spans="1:13" ht="12.75">
      <c r="A11" s="638" t="s">
        <v>1081</v>
      </c>
      <c r="B11" s="76">
        <v>15</v>
      </c>
      <c r="C11" s="76">
        <v>8</v>
      </c>
      <c r="D11" s="73">
        <f t="shared" si="1"/>
        <v>7</v>
      </c>
      <c r="E11" s="74">
        <v>13</v>
      </c>
      <c r="F11" s="223">
        <v>14</v>
      </c>
      <c r="G11" s="73">
        <f t="shared" si="0"/>
        <v>-1</v>
      </c>
      <c r="H11" s="74"/>
      <c r="I11" s="74"/>
      <c r="J11" s="73">
        <f t="shared" si="2"/>
        <v>0</v>
      </c>
      <c r="K11" s="74"/>
      <c r="L11" s="223"/>
      <c r="M11" s="74"/>
    </row>
    <row r="12" spans="1:13" ht="12.75">
      <c r="A12" s="638" t="s">
        <v>1082</v>
      </c>
      <c r="B12" s="76"/>
      <c r="C12" s="76"/>
      <c r="D12" s="73"/>
      <c r="E12" s="74">
        <v>1</v>
      </c>
      <c r="F12" s="223">
        <v>1</v>
      </c>
      <c r="G12" s="73">
        <f t="shared" si="0"/>
        <v>0</v>
      </c>
      <c r="H12" s="74"/>
      <c r="I12" s="74"/>
      <c r="J12" s="73">
        <f t="shared" si="2"/>
        <v>0</v>
      </c>
      <c r="K12" s="74"/>
      <c r="L12" s="223">
        <v>1</v>
      </c>
      <c r="M12" s="74"/>
    </row>
    <row r="13" spans="1:13" ht="12.75">
      <c r="A13" s="638" t="s">
        <v>272</v>
      </c>
      <c r="B13" s="76"/>
      <c r="C13" s="76"/>
      <c r="D13" s="73">
        <f t="shared" si="1"/>
        <v>0</v>
      </c>
      <c r="E13" s="74">
        <v>3</v>
      </c>
      <c r="F13" s="223">
        <v>3</v>
      </c>
      <c r="G13" s="73">
        <f t="shared" si="0"/>
        <v>0</v>
      </c>
      <c r="H13" s="74"/>
      <c r="I13" s="74"/>
      <c r="J13" s="73">
        <f t="shared" si="2"/>
        <v>0</v>
      </c>
      <c r="K13" s="74"/>
      <c r="L13" s="223"/>
      <c r="M13" s="74"/>
    </row>
    <row r="14" spans="1:13" ht="12.75">
      <c r="A14" s="638"/>
      <c r="B14" s="76"/>
      <c r="C14" s="76"/>
      <c r="D14" s="73">
        <f t="shared" si="1"/>
        <v>0</v>
      </c>
      <c r="E14" s="74"/>
      <c r="F14" s="223"/>
      <c r="G14" s="73">
        <f t="shared" si="0"/>
        <v>0</v>
      </c>
      <c r="H14" s="74"/>
      <c r="I14" s="74"/>
      <c r="J14" s="73">
        <f t="shared" si="2"/>
        <v>0</v>
      </c>
      <c r="K14" s="74"/>
      <c r="L14" s="223"/>
      <c r="M14" s="74"/>
    </row>
    <row r="15" spans="1:13" ht="12.75">
      <c r="A15" s="639"/>
      <c r="B15" s="76"/>
      <c r="C15" s="76"/>
      <c r="D15" s="73">
        <f t="shared" si="1"/>
        <v>0</v>
      </c>
      <c r="E15" s="74"/>
      <c r="F15" s="223"/>
      <c r="G15" s="73">
        <f t="shared" si="0"/>
        <v>0</v>
      </c>
      <c r="H15" s="74"/>
      <c r="I15" s="74"/>
      <c r="J15" s="73">
        <f t="shared" si="2"/>
        <v>0</v>
      </c>
      <c r="K15" s="74"/>
      <c r="L15" s="223"/>
      <c r="M15" s="74"/>
    </row>
    <row r="16" spans="1:13" ht="12.75">
      <c r="A16" s="639"/>
      <c r="B16" s="76"/>
      <c r="C16" s="76"/>
      <c r="D16" s="73">
        <f t="shared" si="1"/>
        <v>0</v>
      </c>
      <c r="E16" s="74"/>
      <c r="F16" s="223"/>
      <c r="G16" s="73">
        <f t="shared" si="0"/>
        <v>0</v>
      </c>
      <c r="H16" s="74"/>
      <c r="I16" s="74"/>
      <c r="J16" s="73">
        <f t="shared" si="2"/>
        <v>0</v>
      </c>
      <c r="K16" s="74"/>
      <c r="L16" s="223"/>
      <c r="M16" s="74"/>
    </row>
    <row r="17" spans="1:13" ht="12.75">
      <c r="A17" s="639"/>
      <c r="B17" s="76"/>
      <c r="C17" s="76"/>
      <c r="D17" s="73">
        <f t="shared" si="1"/>
        <v>0</v>
      </c>
      <c r="E17" s="74"/>
      <c r="F17" s="223"/>
      <c r="G17" s="73">
        <f t="shared" si="0"/>
        <v>0</v>
      </c>
      <c r="H17" s="74"/>
      <c r="I17" s="74"/>
      <c r="J17" s="73">
        <f t="shared" si="2"/>
        <v>0</v>
      </c>
      <c r="K17" s="74"/>
      <c r="L17" s="223"/>
      <c r="M17" s="74"/>
    </row>
    <row r="18" spans="1:13" s="91" customFormat="1" ht="12.75">
      <c r="A18" s="308"/>
      <c r="B18" s="76"/>
      <c r="C18" s="76"/>
      <c r="D18" s="73">
        <f>B18-C18</f>
        <v>0</v>
      </c>
      <c r="E18" s="74"/>
      <c r="F18" s="223"/>
      <c r="G18" s="73">
        <f t="shared" si="0"/>
        <v>0</v>
      </c>
      <c r="H18" s="74"/>
      <c r="I18" s="74"/>
      <c r="J18" s="73">
        <f t="shared" si="2"/>
        <v>0</v>
      </c>
      <c r="K18" s="74"/>
      <c r="L18" s="223"/>
      <c r="M18" s="74"/>
    </row>
    <row r="19" spans="1:13" s="91" customFormat="1" ht="14.25">
      <c r="A19" s="309" t="s">
        <v>241</v>
      </c>
      <c r="B19" s="310">
        <f>SUM(B9:B18)</f>
        <v>15</v>
      </c>
      <c r="C19" s="310">
        <f>SUM(C9:C18)</f>
        <v>8</v>
      </c>
      <c r="D19" s="294">
        <f>B19-C19</f>
        <v>7</v>
      </c>
      <c r="E19" s="310">
        <f>SUM(E9:E18)</f>
        <v>20</v>
      </c>
      <c r="F19" s="310">
        <f>SUM(F9:F18)</f>
        <v>22</v>
      </c>
      <c r="G19" s="294">
        <f t="shared" si="0"/>
        <v>-2</v>
      </c>
      <c r="H19" s="310">
        <f>SUM(H9:H18)</f>
        <v>4</v>
      </c>
      <c r="I19" s="310">
        <f>SUM(I9:I18)</f>
        <v>5</v>
      </c>
      <c r="J19" s="294">
        <f>H19-I19</f>
        <v>-1</v>
      </c>
      <c r="K19" s="310">
        <f>SUM(K9:K18)</f>
        <v>0</v>
      </c>
      <c r="L19" s="310">
        <f>SUM(L9:L18)</f>
        <v>1</v>
      </c>
      <c r="M19" s="310">
        <f>SUM(M9:M18)</f>
        <v>0</v>
      </c>
    </row>
    <row r="20" spans="1:13" ht="12.75">
      <c r="A20" s="702"/>
      <c r="B20" s="702"/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</row>
    <row r="21" spans="1:13" ht="12.75">
      <c r="A21" s="92"/>
      <c r="C21" s="93"/>
      <c r="K21" s="92"/>
      <c r="L21" s="92"/>
      <c r="M21" s="92"/>
    </row>
    <row r="22" spans="11:13" ht="12.75">
      <c r="K22" s="703"/>
      <c r="L22" s="703"/>
      <c r="M22" s="703"/>
    </row>
  </sheetData>
  <sheetProtection formatCells="0" formatColumns="0" formatRows="0" insertColumns="0" insertRows="0"/>
  <mergeCells count="6">
    <mergeCell ref="A1:J1"/>
    <mergeCell ref="A7:A8"/>
    <mergeCell ref="B7:J7"/>
    <mergeCell ref="K7:M7"/>
    <mergeCell ref="A20:M20"/>
    <mergeCell ref="K22:M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B1">
      <selection activeCell="H12" sqref="H12"/>
    </sheetView>
  </sheetViews>
  <sheetFormatPr defaultColWidth="9.140625" defaultRowHeight="12.75"/>
  <cols>
    <col min="1" max="1" width="49.57421875" style="94" customWidth="1"/>
    <col min="2" max="2" width="14.8515625" style="94" customWidth="1"/>
    <col min="3" max="3" width="10.8515625" style="94" customWidth="1"/>
    <col min="4" max="5" width="9.140625" style="94" customWidth="1"/>
    <col min="6" max="6" width="12.8515625" style="94" customWidth="1"/>
    <col min="7" max="16384" width="9.140625" style="94" customWidth="1"/>
  </cols>
  <sheetData>
    <row r="1" spans="1:5" ht="15.75">
      <c r="A1" s="95" t="s">
        <v>378</v>
      </c>
      <c r="B1" s="96" t="s">
        <v>1080</v>
      </c>
      <c r="C1" s="96"/>
      <c r="D1" s="96"/>
      <c r="E1" s="96"/>
    </row>
    <row r="2" spans="1:5" ht="12.75">
      <c r="A2" s="97"/>
      <c r="B2" s="98"/>
      <c r="C2" s="98"/>
      <c r="D2" s="98"/>
      <c r="E2" s="98"/>
    </row>
    <row r="3" spans="1:5" ht="12.75">
      <c r="A3" s="97"/>
      <c r="B3" s="98"/>
      <c r="C3" s="98"/>
      <c r="D3" s="98"/>
      <c r="E3" s="98"/>
    </row>
    <row r="4" spans="1:5" ht="15.75">
      <c r="A4" s="99" t="s">
        <v>980</v>
      </c>
      <c r="B4" s="100"/>
      <c r="C4" s="402"/>
      <c r="D4" s="100"/>
      <c r="E4" s="100"/>
    </row>
    <row r="5" spans="2:9" ht="12.75">
      <c r="B5" s="101"/>
      <c r="C5" s="101"/>
      <c r="D5" s="101"/>
      <c r="E5" s="101"/>
      <c r="I5" s="102" t="s">
        <v>941</v>
      </c>
    </row>
    <row r="6" spans="1:9" ht="141" thickBot="1">
      <c r="A6" s="218"/>
      <c r="B6" s="224" t="s">
        <v>936</v>
      </c>
      <c r="C6" s="224" t="s">
        <v>249</v>
      </c>
      <c r="D6" s="224" t="s">
        <v>307</v>
      </c>
      <c r="E6" s="224" t="s">
        <v>937</v>
      </c>
      <c r="F6" s="224" t="s">
        <v>938</v>
      </c>
      <c r="G6" s="225" t="s">
        <v>939</v>
      </c>
      <c r="H6" s="103" t="s">
        <v>953</v>
      </c>
      <c r="I6" s="103" t="s">
        <v>954</v>
      </c>
    </row>
    <row r="7" spans="1:9" ht="9.75" customHeight="1" thickBot="1" thickTop="1">
      <c r="A7" s="218"/>
      <c r="B7" s="218"/>
      <c r="C7" s="218"/>
      <c r="D7" s="218"/>
      <c r="E7" s="218"/>
      <c r="F7" s="218"/>
      <c r="G7" s="218"/>
      <c r="H7" s="218"/>
      <c r="I7" s="218"/>
    </row>
    <row r="8" spans="1:9" ht="14.25" thickBot="1" thickTop="1">
      <c r="A8" s="218" t="s">
        <v>379</v>
      </c>
      <c r="B8" s="218">
        <f>'ЗДР.РАД. И САРАД.'!I36</f>
        <v>36</v>
      </c>
      <c r="C8" s="218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42</v>
      </c>
      <c r="D8" s="218">
        <f>B8-C8</f>
        <v>-6</v>
      </c>
      <c r="E8" s="218"/>
      <c r="F8" s="218">
        <f>'ЗДР.РАД. И САРАД.'!X36</f>
        <v>1</v>
      </c>
      <c r="G8" s="218">
        <f>SUM(B8,E8,F8)</f>
        <v>37</v>
      </c>
      <c r="H8" s="218">
        <v>3</v>
      </c>
      <c r="I8" s="218">
        <v>3</v>
      </c>
    </row>
    <row r="9" spans="1:9" ht="14.25" thickBot="1" thickTop="1">
      <c r="A9" s="218" t="s">
        <v>380</v>
      </c>
      <c r="B9" s="218">
        <f>СТОМАТОЛОГИЈА!E15</f>
        <v>4</v>
      </c>
      <c r="C9" s="218">
        <f>СТОМАТОЛОГИЈА!F15</f>
        <v>8</v>
      </c>
      <c r="D9" s="218">
        <f>B9-C9</f>
        <v>-4</v>
      </c>
      <c r="E9" s="218"/>
      <c r="F9" s="218">
        <f>СТОМАТОЛОГИЈА!N15</f>
        <v>0</v>
      </c>
      <c r="G9" s="218">
        <f aca="true" t="shared" si="0" ref="G9:G18">SUM(B9,E9,F9)</f>
        <v>4</v>
      </c>
      <c r="H9" s="218"/>
      <c r="I9" s="218">
        <v>1</v>
      </c>
    </row>
    <row r="10" spans="1:9" ht="14.25" thickBot="1" thickTop="1">
      <c r="A10" s="218" t="s">
        <v>381</v>
      </c>
      <c r="B10" s="218">
        <f>'ЗДР.РАД. И САРАД.'!J36</f>
        <v>0</v>
      </c>
      <c r="C10" s="218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0</v>
      </c>
      <c r="D10" s="218">
        <f aca="true" t="shared" si="1" ref="D10:D18">B10-C10</f>
        <v>0</v>
      </c>
      <c r="E10" s="218">
        <f>АПОТЕКА!C28</f>
        <v>0</v>
      </c>
      <c r="F10" s="218"/>
      <c r="G10" s="218">
        <f t="shared" si="0"/>
        <v>0</v>
      </c>
      <c r="H10" s="218"/>
      <c r="I10" s="218"/>
    </row>
    <row r="11" spans="1:9" ht="14.25" thickBot="1" thickTop="1">
      <c r="A11" s="218" t="s">
        <v>382</v>
      </c>
      <c r="B11" s="218">
        <f>'ЗДР.РАД. И САРАД.'!O36</f>
        <v>80</v>
      </c>
      <c r="C11" s="218">
        <f>'ЗДР.РАД. И САРАД.'!P36</f>
        <v>84</v>
      </c>
      <c r="D11" s="218">
        <f t="shared" si="1"/>
        <v>-4</v>
      </c>
      <c r="E11" s="218"/>
      <c r="F11" s="218">
        <f>'ЗДР.РАД. И САРАД.'!Y36</f>
        <v>1</v>
      </c>
      <c r="G11" s="218">
        <f t="shared" si="0"/>
        <v>81</v>
      </c>
      <c r="H11" s="218">
        <v>3</v>
      </c>
      <c r="I11" s="218">
        <v>5</v>
      </c>
    </row>
    <row r="12" spans="1:9" ht="14.25" thickBot="1" thickTop="1">
      <c r="A12" s="218" t="s">
        <v>894</v>
      </c>
      <c r="B12" s="218">
        <f>СТОМАТОЛОГИЈА!H15</f>
        <v>6</v>
      </c>
      <c r="C12" s="218">
        <f>СТОМАТОЛОГИЈА!J15</f>
        <v>8</v>
      </c>
      <c r="D12" s="218">
        <f t="shared" si="1"/>
        <v>-2</v>
      </c>
      <c r="E12" s="218"/>
      <c r="F12" s="218">
        <f>СТОМАТОЛОГИЈА!O15</f>
        <v>0</v>
      </c>
      <c r="G12" s="218">
        <f t="shared" si="0"/>
        <v>6</v>
      </c>
      <c r="H12" s="218">
        <v>1</v>
      </c>
      <c r="I12" s="218"/>
    </row>
    <row r="13" spans="1:9" ht="14.25" thickBot="1" thickTop="1">
      <c r="A13" s="218" t="s">
        <v>895</v>
      </c>
      <c r="B13" s="218">
        <f>СТОМАТОЛОГИЈА!I15</f>
        <v>0</v>
      </c>
      <c r="C13" s="218">
        <f>СТОМАТОЛОГИЈА!K15</f>
        <v>1</v>
      </c>
      <c r="D13" s="218">
        <f t="shared" si="1"/>
        <v>-1</v>
      </c>
      <c r="E13" s="218"/>
      <c r="F13" s="218">
        <f>СТОМАТОЛОГИЈА!P15</f>
        <v>0</v>
      </c>
      <c r="G13" s="218">
        <f t="shared" si="0"/>
        <v>0</v>
      </c>
      <c r="H13" s="218"/>
      <c r="I13" s="218"/>
    </row>
    <row r="14" spans="1:9" ht="14.25" thickBot="1" thickTop="1">
      <c r="A14" s="218" t="s">
        <v>383</v>
      </c>
      <c r="B14" s="218"/>
      <c r="C14" s="218"/>
      <c r="D14" s="218">
        <f t="shared" si="1"/>
        <v>0</v>
      </c>
      <c r="E14" s="218">
        <f>АПОТЕКА!F28</f>
        <v>0</v>
      </c>
      <c r="F14" s="218"/>
      <c r="G14" s="218">
        <f t="shared" si="0"/>
        <v>0</v>
      </c>
      <c r="H14" s="218"/>
      <c r="I14" s="218"/>
    </row>
    <row r="15" spans="1:9" ht="14.25" thickBot="1" thickTop="1">
      <c r="A15" s="218" t="s">
        <v>384</v>
      </c>
      <c r="B15" s="218">
        <f>'ЗДР.РАД. И САРАД.'!U36</f>
        <v>1</v>
      </c>
      <c r="C15" s="218">
        <f>'ЗДР.РАД. И САРАД.'!V36</f>
        <v>1</v>
      </c>
      <c r="D15" s="218">
        <f t="shared" si="1"/>
        <v>0</v>
      </c>
      <c r="E15" s="218"/>
      <c r="F15" s="218">
        <f>'ЗДР.РАД. И САРАД.'!Z36</f>
        <v>0</v>
      </c>
      <c r="G15" s="218">
        <f t="shared" si="0"/>
        <v>1</v>
      </c>
      <c r="H15" s="218"/>
      <c r="I15" s="218"/>
    </row>
    <row r="16" spans="1:9" ht="14.25" thickBot="1" thickTop="1">
      <c r="A16" s="218" t="s">
        <v>385</v>
      </c>
      <c r="B16" s="218">
        <f>'НЕМЕД.РАДНИЦИ'!B19</f>
        <v>15</v>
      </c>
      <c r="C16" s="218">
        <f>'НЕМЕД.РАДНИЦИ'!C19</f>
        <v>8</v>
      </c>
      <c r="D16" s="218">
        <f t="shared" si="1"/>
        <v>7</v>
      </c>
      <c r="E16" s="218">
        <f>АПОТЕКА!I28</f>
        <v>0</v>
      </c>
      <c r="F16" s="218">
        <f>'НЕМЕД.РАДНИЦИ'!K19</f>
        <v>0</v>
      </c>
      <c r="G16" s="218">
        <f t="shared" si="0"/>
        <v>15</v>
      </c>
      <c r="H16" s="218"/>
      <c r="I16" s="218"/>
    </row>
    <row r="17" spans="1:9" ht="14.25" thickBot="1" thickTop="1">
      <c r="A17" s="218" t="s">
        <v>386</v>
      </c>
      <c r="B17" s="218">
        <f>'НЕМЕД.РАДНИЦИ'!E19+'НЕМЕД.РАДНИЦИ'!H19</f>
        <v>24</v>
      </c>
      <c r="C17" s="218">
        <f>'НЕМЕД.РАДНИЦИ'!F19+'НЕМЕД.РАДНИЦИ'!I19</f>
        <v>27</v>
      </c>
      <c r="D17" s="218">
        <f t="shared" si="1"/>
        <v>-3</v>
      </c>
      <c r="E17" s="218">
        <f>АПОТЕКА!L28</f>
        <v>0</v>
      </c>
      <c r="F17" s="218">
        <f>'НЕМЕД.РАДНИЦИ'!L19+'НЕМЕД.РАДНИЦИ'!M19</f>
        <v>1</v>
      </c>
      <c r="G17" s="218">
        <f t="shared" si="0"/>
        <v>25</v>
      </c>
      <c r="H17" s="218"/>
      <c r="I17" s="218">
        <v>2</v>
      </c>
    </row>
    <row r="18" spans="1:9" ht="14.25" thickBot="1" thickTop="1">
      <c r="A18" s="218" t="s">
        <v>241</v>
      </c>
      <c r="B18" s="218">
        <f>SUM(B8:B17)</f>
        <v>166</v>
      </c>
      <c r="C18" s="218">
        <f>SUM(C8:C17)</f>
        <v>179</v>
      </c>
      <c r="D18" s="218">
        <f t="shared" si="1"/>
        <v>-13</v>
      </c>
      <c r="E18" s="218">
        <f>SUM(E8:E17)</f>
        <v>0</v>
      </c>
      <c r="F18" s="218">
        <f>SUM(F8:F17)</f>
        <v>3</v>
      </c>
      <c r="G18" s="218">
        <f t="shared" si="0"/>
        <v>169</v>
      </c>
      <c r="H18" s="218">
        <f>SUM(H8:H17)</f>
        <v>7</v>
      </c>
      <c r="I18" s="218">
        <f>SUM(I8:I17)</f>
        <v>11</v>
      </c>
    </row>
    <row r="19" spans="1:7" ht="13.5" thickTop="1">
      <c r="A19" s="226"/>
      <c r="B19" s="226"/>
      <c r="C19" s="226"/>
      <c r="D19" s="226"/>
      <c r="E19" s="226"/>
      <c r="F19" s="226"/>
      <c r="G19" s="226"/>
    </row>
    <row r="20" spans="1:7" ht="12.75">
      <c r="A20" s="226"/>
      <c r="B20" s="226"/>
      <c r="C20" s="226"/>
      <c r="D20" s="226"/>
      <c r="E20" s="226"/>
      <c r="F20" s="226"/>
      <c r="G20" s="226"/>
    </row>
    <row r="21" spans="1:7" ht="12.75">
      <c r="A21" s="226"/>
      <c r="B21" s="226"/>
      <c r="C21" s="226"/>
      <c r="D21" s="226"/>
      <c r="E21" s="226"/>
      <c r="F21" s="226"/>
      <c r="G21" s="226"/>
    </row>
    <row r="22" spans="1:7" ht="12.75">
      <c r="A22" s="226"/>
      <c r="B22" s="226"/>
      <c r="C22" s="226"/>
      <c r="D22" s="226"/>
      <c r="E22" s="226"/>
      <c r="F22" s="226"/>
      <c r="G22" s="226"/>
    </row>
    <row r="23" spans="1:7" ht="12.75">
      <c r="A23" s="226"/>
      <c r="B23" s="226"/>
      <c r="C23" s="226"/>
      <c r="D23" s="226"/>
      <c r="E23" s="226"/>
      <c r="F23" s="226"/>
      <c r="G23" s="226"/>
    </row>
    <row r="24" spans="1:7" ht="12.75">
      <c r="A24" s="226"/>
      <c r="B24" s="226"/>
      <c r="C24" s="226"/>
      <c r="D24" s="226"/>
      <c r="E24" s="226"/>
      <c r="F24" s="226"/>
      <c r="G24" s="226"/>
    </row>
    <row r="25" spans="1:7" ht="12.75">
      <c r="A25" s="226"/>
      <c r="B25" s="226"/>
      <c r="C25" s="226"/>
      <c r="D25" s="226"/>
      <c r="E25" s="226"/>
      <c r="F25" s="226"/>
      <c r="G25" s="226"/>
    </row>
    <row r="26" spans="1:7" ht="12.75">
      <c r="A26" s="226"/>
      <c r="B26" s="226"/>
      <c r="C26" s="226"/>
      <c r="D26" s="226"/>
      <c r="E26" s="226"/>
      <c r="F26" s="226"/>
      <c r="G26" s="226"/>
    </row>
    <row r="27" spans="1:7" ht="12.75">
      <c r="A27" s="226"/>
      <c r="B27" s="226"/>
      <c r="C27" s="226"/>
      <c r="D27" s="226"/>
      <c r="E27" s="226"/>
      <c r="F27" s="226"/>
      <c r="G27" s="2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D43" sqref="D43:E43"/>
    </sheetView>
  </sheetViews>
  <sheetFormatPr defaultColWidth="9.140625" defaultRowHeight="12.75"/>
  <cols>
    <col min="1" max="1" width="9.421875" style="28" customWidth="1"/>
    <col min="2" max="2" width="8.7109375" style="37" customWidth="1"/>
    <col min="3" max="3" width="47.57421875" style="3" customWidth="1"/>
    <col min="4" max="5" width="9.140625" style="3" customWidth="1"/>
    <col min="6" max="6" width="6.28125" style="640" bestFit="1" customWidth="1"/>
    <col min="7" max="16384" width="9.140625" style="3" customWidth="1"/>
  </cols>
  <sheetData>
    <row r="1" spans="1:3" ht="13.5" customHeight="1">
      <c r="A1" s="112" t="s">
        <v>281</v>
      </c>
      <c r="B1" s="113"/>
      <c r="C1" s="121"/>
    </row>
    <row r="2" spans="1:5" ht="13.5" customHeight="1">
      <c r="A2" s="114"/>
      <c r="B2" s="115"/>
      <c r="C2" s="121"/>
      <c r="E2" s="44" t="s">
        <v>942</v>
      </c>
    </row>
    <row r="3" spans="1:6" s="28" customFormat="1" ht="26.25" customHeight="1">
      <c r="A3" s="271" t="s">
        <v>406</v>
      </c>
      <c r="B3" s="33" t="s">
        <v>407</v>
      </c>
      <c r="C3" s="271" t="s">
        <v>51</v>
      </c>
      <c r="D3" s="272" t="s">
        <v>977</v>
      </c>
      <c r="E3" s="461" t="s">
        <v>978</v>
      </c>
      <c r="F3" s="641" t="s">
        <v>1440</v>
      </c>
    </row>
    <row r="4" spans="1:6" ht="13.5" customHeight="1">
      <c r="A4" s="315"/>
      <c r="B4" s="316"/>
      <c r="C4" s="317" t="s">
        <v>549</v>
      </c>
      <c r="D4" s="664">
        <f>D6+D8+D12+D16+D17+D18</f>
        <v>4875</v>
      </c>
      <c r="E4" s="664">
        <f>E6+E8+E12+E16+E17+E18</f>
        <v>3995</v>
      </c>
      <c r="F4" s="642">
        <f>E4/D4*100</f>
        <v>81.94871794871796</v>
      </c>
    </row>
    <row r="5" spans="1:6" ht="24.75" customHeight="1">
      <c r="A5" s="130">
        <v>1100015</v>
      </c>
      <c r="B5" s="33" t="s">
        <v>329</v>
      </c>
      <c r="C5" s="8" t="s">
        <v>354</v>
      </c>
      <c r="D5" s="20"/>
      <c r="E5" s="20"/>
      <c r="F5" s="642"/>
    </row>
    <row r="6" spans="1:6" ht="24.75" customHeight="1">
      <c r="A6" s="270">
        <v>1100015</v>
      </c>
      <c r="B6" s="116"/>
      <c r="C6" s="128" t="s">
        <v>911</v>
      </c>
      <c r="D6" s="20">
        <v>1945</v>
      </c>
      <c r="E6" s="20">
        <v>1200</v>
      </c>
      <c r="F6" s="642">
        <f aca="true" t="shared" si="0" ref="F6:F44">E6/D6*100</f>
        <v>61.696658097686374</v>
      </c>
    </row>
    <row r="7" spans="1:6" ht="24.75" customHeight="1">
      <c r="A7" s="130">
        <v>1100015</v>
      </c>
      <c r="B7" s="116" t="s">
        <v>548</v>
      </c>
      <c r="C7" s="8" t="s">
        <v>547</v>
      </c>
      <c r="D7" s="20">
        <v>0</v>
      </c>
      <c r="E7" s="20">
        <v>0</v>
      </c>
      <c r="F7" s="642"/>
    </row>
    <row r="8" spans="1:6" ht="24.75" customHeight="1">
      <c r="A8" s="404">
        <v>1100023</v>
      </c>
      <c r="B8" s="405"/>
      <c r="C8" s="406" t="s">
        <v>854</v>
      </c>
      <c r="D8" s="407">
        <f>SUM(D9:D11)</f>
        <v>1090</v>
      </c>
      <c r="E8" s="407">
        <f>SUM(E9:E11)</f>
        <v>955</v>
      </c>
      <c r="F8" s="642">
        <f t="shared" si="0"/>
        <v>87.61467889908256</v>
      </c>
    </row>
    <row r="9" spans="1:6" ht="12.75" customHeight="1">
      <c r="A9" s="130">
        <v>1100023</v>
      </c>
      <c r="B9" s="33"/>
      <c r="C9" s="8" t="s">
        <v>912</v>
      </c>
      <c r="D9" s="21">
        <v>588</v>
      </c>
      <c r="E9" s="21">
        <v>470</v>
      </c>
      <c r="F9" s="642">
        <f t="shared" si="0"/>
        <v>79.93197278911565</v>
      </c>
    </row>
    <row r="10" spans="1:6" ht="12.75" customHeight="1">
      <c r="A10" s="130">
        <v>1100023</v>
      </c>
      <c r="B10" s="33"/>
      <c r="C10" s="8" t="s">
        <v>855</v>
      </c>
      <c r="D10" s="20">
        <v>257</v>
      </c>
      <c r="E10" s="20">
        <v>245</v>
      </c>
      <c r="F10" s="642">
        <f t="shared" si="0"/>
        <v>95.3307392996109</v>
      </c>
    </row>
    <row r="11" spans="1:6" ht="12.75" customHeight="1">
      <c r="A11" s="130">
        <v>1100023</v>
      </c>
      <c r="B11" s="33"/>
      <c r="C11" s="8" t="s">
        <v>856</v>
      </c>
      <c r="D11" s="20">
        <v>245</v>
      </c>
      <c r="E11" s="20">
        <v>240</v>
      </c>
      <c r="F11" s="642">
        <f t="shared" si="0"/>
        <v>97.95918367346938</v>
      </c>
    </row>
    <row r="12" spans="1:6" ht="12.75" customHeight="1">
      <c r="A12" s="404">
        <v>1100049</v>
      </c>
      <c r="B12" s="408"/>
      <c r="C12" s="406" t="s">
        <v>429</v>
      </c>
      <c r="D12" s="407">
        <f>SUM(D13:D15)</f>
        <v>801</v>
      </c>
      <c r="E12" s="407">
        <f>SUM(E13:E15)</f>
        <v>800</v>
      </c>
      <c r="F12" s="642">
        <f t="shared" si="0"/>
        <v>99.87515605493134</v>
      </c>
    </row>
    <row r="13" spans="1:6" ht="12.75" customHeight="1">
      <c r="A13" s="130">
        <v>1100049</v>
      </c>
      <c r="B13" s="33"/>
      <c r="C13" s="8" t="s">
        <v>6</v>
      </c>
      <c r="D13" s="20">
        <v>424</v>
      </c>
      <c r="E13" s="20">
        <v>420</v>
      </c>
      <c r="F13" s="642">
        <f t="shared" si="0"/>
        <v>99.05660377358491</v>
      </c>
    </row>
    <row r="14" spans="1:6" ht="12.75" customHeight="1">
      <c r="A14" s="130">
        <v>1100049</v>
      </c>
      <c r="B14" s="33"/>
      <c r="C14" s="8" t="s">
        <v>7</v>
      </c>
      <c r="D14" s="20">
        <v>377</v>
      </c>
      <c r="E14" s="20">
        <v>380</v>
      </c>
      <c r="F14" s="642">
        <f t="shared" si="0"/>
        <v>100.79575596816977</v>
      </c>
    </row>
    <row r="15" spans="1:6" ht="12.75" customHeight="1">
      <c r="A15" s="130">
        <v>1100049</v>
      </c>
      <c r="B15" s="116" t="s">
        <v>548</v>
      </c>
      <c r="C15" s="8" t="s">
        <v>551</v>
      </c>
      <c r="D15" s="20">
        <v>0</v>
      </c>
      <c r="E15" s="20">
        <v>0</v>
      </c>
      <c r="F15" s="642"/>
    </row>
    <row r="16" spans="1:8" ht="12.75" customHeight="1">
      <c r="A16" s="270">
        <v>1100056</v>
      </c>
      <c r="B16" s="116"/>
      <c r="C16" s="128" t="s">
        <v>430</v>
      </c>
      <c r="D16" s="20">
        <v>808</v>
      </c>
      <c r="E16" s="20">
        <v>810</v>
      </c>
      <c r="F16" s="642">
        <f t="shared" si="0"/>
        <v>100.24752475247524</v>
      </c>
      <c r="H16" s="222"/>
    </row>
    <row r="17" spans="1:6" ht="12.75" customHeight="1">
      <c r="A17" s="270">
        <v>1000025</v>
      </c>
      <c r="B17" s="116"/>
      <c r="C17" s="128" t="s">
        <v>857</v>
      </c>
      <c r="D17" s="20"/>
      <c r="E17" s="20"/>
      <c r="F17" s="642"/>
    </row>
    <row r="18" spans="1:6" ht="32.25" customHeight="1">
      <c r="A18" s="503">
        <v>2200128</v>
      </c>
      <c r="B18" s="504"/>
      <c r="C18" s="505" t="s">
        <v>992</v>
      </c>
      <c r="D18" s="507">
        <v>231</v>
      </c>
      <c r="E18" s="507">
        <v>230</v>
      </c>
      <c r="F18" s="642">
        <f t="shared" si="0"/>
        <v>99.56709956709958</v>
      </c>
    </row>
    <row r="19" spans="1:6" ht="12.75" customHeight="1">
      <c r="A19" s="319"/>
      <c r="B19" s="320"/>
      <c r="C19" s="317" t="s">
        <v>333</v>
      </c>
      <c r="D19" s="665">
        <f>SUM(D20:D31)</f>
        <v>14893</v>
      </c>
      <c r="E19" s="665">
        <f>SUM(E20:E31)</f>
        <v>17765</v>
      </c>
      <c r="F19" s="642">
        <f t="shared" si="0"/>
        <v>119.28422748942455</v>
      </c>
    </row>
    <row r="20" spans="1:6" ht="12.75" customHeight="1">
      <c r="A20" s="130">
        <v>1100064</v>
      </c>
      <c r="B20" s="33"/>
      <c r="C20" s="8" t="s">
        <v>300</v>
      </c>
      <c r="D20" s="20">
        <v>9079</v>
      </c>
      <c r="E20" s="20">
        <v>9000</v>
      </c>
      <c r="F20" s="642">
        <f t="shared" si="0"/>
        <v>99.12986011675294</v>
      </c>
    </row>
    <row r="21" spans="1:6" ht="12.75" customHeight="1">
      <c r="A21" s="130">
        <v>1100064</v>
      </c>
      <c r="B21" s="33" t="s">
        <v>329</v>
      </c>
      <c r="C21" s="8" t="s">
        <v>301</v>
      </c>
      <c r="D21" s="20"/>
      <c r="E21" s="20"/>
      <c r="F21" s="642"/>
    </row>
    <row r="22" spans="1:6" ht="12.75" customHeight="1">
      <c r="A22" s="130">
        <v>1100072</v>
      </c>
      <c r="B22" s="33"/>
      <c r="C22" s="8" t="s">
        <v>52</v>
      </c>
      <c r="D22" s="20">
        <v>5098</v>
      </c>
      <c r="E22" s="20">
        <v>5000</v>
      </c>
      <c r="F22" s="642">
        <f t="shared" si="0"/>
        <v>98.07767752059631</v>
      </c>
    </row>
    <row r="23" spans="1:6" ht="12.75" customHeight="1">
      <c r="A23" s="130">
        <v>1100072</v>
      </c>
      <c r="B23" s="33" t="s">
        <v>329</v>
      </c>
      <c r="C23" s="8" t="s">
        <v>492</v>
      </c>
      <c r="D23" s="20"/>
      <c r="E23" s="20"/>
      <c r="F23" s="642"/>
    </row>
    <row r="24" spans="1:6" ht="12.75" customHeight="1">
      <c r="A24" s="130">
        <v>1100080</v>
      </c>
      <c r="B24" s="33"/>
      <c r="C24" s="8" t="s">
        <v>493</v>
      </c>
      <c r="D24" s="20"/>
      <c r="E24" s="20"/>
      <c r="F24" s="642"/>
    </row>
    <row r="25" spans="1:6" ht="25.5">
      <c r="A25" s="503">
        <v>1100081</v>
      </c>
      <c r="B25" s="504"/>
      <c r="C25" s="505" t="s">
        <v>981</v>
      </c>
      <c r="D25" s="507">
        <v>0</v>
      </c>
      <c r="E25" s="507">
        <v>55</v>
      </c>
      <c r="F25" s="642"/>
    </row>
    <row r="26" spans="1:6" ht="21" customHeight="1">
      <c r="A26" s="503">
        <v>1200055</v>
      </c>
      <c r="B26" s="504"/>
      <c r="C26" s="505" t="s">
        <v>982</v>
      </c>
      <c r="D26" s="507">
        <v>0</v>
      </c>
      <c r="E26" s="507">
        <v>0</v>
      </c>
      <c r="F26" s="642"/>
    </row>
    <row r="27" spans="1:6" ht="12.75" customHeight="1">
      <c r="A27" s="130">
        <v>1000017</v>
      </c>
      <c r="B27" s="33"/>
      <c r="C27" s="8" t="s">
        <v>71</v>
      </c>
      <c r="D27" s="20">
        <v>716</v>
      </c>
      <c r="E27" s="20">
        <v>710</v>
      </c>
      <c r="F27" s="642">
        <f t="shared" si="0"/>
        <v>99.16201117318437</v>
      </c>
    </row>
    <row r="28" spans="1:6" ht="12.75" customHeight="1">
      <c r="A28" s="503">
        <v>1200056</v>
      </c>
      <c r="B28" s="504"/>
      <c r="C28" s="505" t="s">
        <v>983</v>
      </c>
      <c r="D28" s="507">
        <v>0</v>
      </c>
      <c r="E28" s="507">
        <v>3000</v>
      </c>
      <c r="F28" s="642"/>
    </row>
    <row r="29" spans="1:6" ht="24.75" customHeight="1">
      <c r="A29" s="130" t="s">
        <v>19</v>
      </c>
      <c r="B29" s="33"/>
      <c r="C29" s="8" t="s">
        <v>494</v>
      </c>
      <c r="D29" s="167"/>
      <c r="E29" s="273"/>
      <c r="F29" s="642"/>
    </row>
    <row r="30" spans="1:6" ht="12.75" customHeight="1">
      <c r="A30" s="130">
        <v>2200103</v>
      </c>
      <c r="B30" s="33"/>
      <c r="C30" s="8" t="s">
        <v>486</v>
      </c>
      <c r="D30" s="20"/>
      <c r="E30" s="20"/>
      <c r="F30" s="642"/>
    </row>
    <row r="31" spans="1:6" ht="12.75" customHeight="1">
      <c r="A31" s="312" t="s">
        <v>35</v>
      </c>
      <c r="B31" s="33"/>
      <c r="C31" s="313" t="s">
        <v>72</v>
      </c>
      <c r="D31" s="20"/>
      <c r="E31" s="20"/>
      <c r="F31" s="642"/>
    </row>
    <row r="32" spans="1:6" ht="12.75" customHeight="1">
      <c r="A32" s="319"/>
      <c r="B32" s="320"/>
      <c r="C32" s="317" t="s">
        <v>147</v>
      </c>
      <c r="D32" s="665">
        <f>SUM(D33:D42)</f>
        <v>3865</v>
      </c>
      <c r="E32" s="665">
        <f>SUM(E33:E42)</f>
        <v>4325</v>
      </c>
      <c r="F32" s="642">
        <f t="shared" si="0"/>
        <v>111.90168175937904</v>
      </c>
    </row>
    <row r="33" spans="1:6" ht="12.75" customHeight="1">
      <c r="A33" s="314" t="s">
        <v>922</v>
      </c>
      <c r="B33" s="33"/>
      <c r="C33" s="265" t="s">
        <v>923</v>
      </c>
      <c r="D33" s="20"/>
      <c r="E33" s="20"/>
      <c r="F33" s="642"/>
    </row>
    <row r="34" spans="1:6" ht="12.75" customHeight="1">
      <c r="A34" s="130">
        <v>1000124</v>
      </c>
      <c r="B34" s="33"/>
      <c r="C34" s="8" t="s">
        <v>185</v>
      </c>
      <c r="D34" s="20">
        <v>14</v>
      </c>
      <c r="E34" s="20"/>
      <c r="F34" s="642">
        <f t="shared" si="0"/>
        <v>0</v>
      </c>
    </row>
    <row r="35" spans="1:6" ht="12.75" customHeight="1">
      <c r="A35" s="130" t="s">
        <v>9</v>
      </c>
      <c r="B35" s="33"/>
      <c r="C35" s="8" t="s">
        <v>186</v>
      </c>
      <c r="D35" s="20">
        <v>561</v>
      </c>
      <c r="E35" s="20">
        <v>560</v>
      </c>
      <c r="F35" s="642">
        <f t="shared" si="0"/>
        <v>99.8217468805704</v>
      </c>
    </row>
    <row r="36" spans="1:6" ht="12.75" customHeight="1">
      <c r="A36" s="130" t="s">
        <v>10</v>
      </c>
      <c r="B36" s="33"/>
      <c r="C36" s="8" t="s">
        <v>53</v>
      </c>
      <c r="D36" s="20"/>
      <c r="E36" s="20"/>
      <c r="F36" s="642"/>
    </row>
    <row r="37" spans="1:6" ht="12.75" customHeight="1">
      <c r="A37" s="130" t="s">
        <v>12</v>
      </c>
      <c r="B37" s="33"/>
      <c r="C37" s="8" t="s">
        <v>11</v>
      </c>
      <c r="D37" s="20">
        <v>16</v>
      </c>
      <c r="E37" s="20">
        <v>15</v>
      </c>
      <c r="F37" s="642">
        <f t="shared" si="0"/>
        <v>93.75</v>
      </c>
    </row>
    <row r="38" spans="1:6" ht="12.75" customHeight="1">
      <c r="A38" s="274" t="s">
        <v>13</v>
      </c>
      <c r="B38" s="171"/>
      <c r="C38" s="188" t="s">
        <v>190</v>
      </c>
      <c r="D38" s="197">
        <v>2749</v>
      </c>
      <c r="E38" s="197">
        <v>2750</v>
      </c>
      <c r="F38" s="642">
        <f t="shared" si="0"/>
        <v>100.0363768643143</v>
      </c>
    </row>
    <row r="39" spans="1:6" ht="12.75" customHeight="1">
      <c r="A39" s="130" t="s">
        <v>14</v>
      </c>
      <c r="B39" s="33"/>
      <c r="C39" s="8" t="s">
        <v>191</v>
      </c>
      <c r="D39" s="20">
        <v>509</v>
      </c>
      <c r="E39" s="20">
        <v>500</v>
      </c>
      <c r="F39" s="642">
        <f t="shared" si="0"/>
        <v>98.23182711198429</v>
      </c>
    </row>
    <row r="40" spans="1:6" ht="24.75" customHeight="1">
      <c r="A40" s="130">
        <v>1000116</v>
      </c>
      <c r="B40" s="33"/>
      <c r="C40" s="8" t="s">
        <v>187</v>
      </c>
      <c r="D40" s="20"/>
      <c r="E40" s="20"/>
      <c r="F40" s="642"/>
    </row>
    <row r="41" spans="1:6" ht="12.75" customHeight="1">
      <c r="A41" s="130">
        <v>1000181</v>
      </c>
      <c r="B41" s="33"/>
      <c r="C41" s="8" t="s">
        <v>188</v>
      </c>
      <c r="D41" s="20">
        <v>16</v>
      </c>
      <c r="E41" s="20"/>
      <c r="F41" s="642">
        <f t="shared" si="0"/>
        <v>0</v>
      </c>
    </row>
    <row r="42" spans="1:6" ht="12.75" customHeight="1">
      <c r="A42" s="503">
        <v>1200057</v>
      </c>
      <c r="B42" s="504"/>
      <c r="C42" s="505" t="s">
        <v>984</v>
      </c>
      <c r="D42" s="507">
        <v>0</v>
      </c>
      <c r="E42" s="507">
        <v>500</v>
      </c>
      <c r="F42" s="642"/>
    </row>
    <row r="43" spans="1:6" ht="12.75" customHeight="1">
      <c r="A43" s="319"/>
      <c r="B43" s="320"/>
      <c r="C43" s="317" t="s">
        <v>75</v>
      </c>
      <c r="D43" s="665">
        <f>D44+D45</f>
        <v>5</v>
      </c>
      <c r="E43" s="665">
        <f>E44+E45</f>
        <v>5</v>
      </c>
      <c r="F43" s="642">
        <f t="shared" si="0"/>
        <v>100</v>
      </c>
    </row>
    <row r="44" spans="1:6" ht="12.75" customHeight="1">
      <c r="A44" s="130">
        <v>1000215</v>
      </c>
      <c r="B44" s="33"/>
      <c r="C44" s="8" t="s">
        <v>60</v>
      </c>
      <c r="D44" s="20">
        <v>5</v>
      </c>
      <c r="E44" s="20">
        <v>5</v>
      </c>
      <c r="F44" s="642">
        <f t="shared" si="0"/>
        <v>100</v>
      </c>
    </row>
    <row r="45" spans="1:6" ht="12.75" customHeight="1">
      <c r="A45" s="404">
        <v>1000207</v>
      </c>
      <c r="B45" s="405"/>
      <c r="C45" s="406" t="s">
        <v>65</v>
      </c>
      <c r="D45" s="407">
        <f>SUM(D46:D50)</f>
        <v>0</v>
      </c>
      <c r="E45" s="407">
        <f>SUM(E46:E50)</f>
        <v>0</v>
      </c>
      <c r="F45" s="642"/>
    </row>
    <row r="46" spans="1:6" ht="12.75" customHeight="1">
      <c r="A46" s="462">
        <v>1000207</v>
      </c>
      <c r="B46" s="403" t="s">
        <v>548</v>
      </c>
      <c r="C46" s="464" t="s">
        <v>509</v>
      </c>
      <c r="D46" s="465">
        <v>0</v>
      </c>
      <c r="E46" s="465">
        <v>0</v>
      </c>
      <c r="F46" s="642"/>
    </row>
    <row r="47" spans="1:6" ht="12.75" customHeight="1">
      <c r="A47" s="462">
        <v>1000207</v>
      </c>
      <c r="B47" s="403" t="s">
        <v>548</v>
      </c>
      <c r="C47" s="464" t="s">
        <v>510</v>
      </c>
      <c r="D47" s="465">
        <v>0</v>
      </c>
      <c r="E47" s="465">
        <v>0</v>
      </c>
      <c r="F47" s="642"/>
    </row>
    <row r="48" spans="1:6" ht="12.75" customHeight="1">
      <c r="A48" s="462">
        <v>1000207</v>
      </c>
      <c r="B48" s="403" t="s">
        <v>548</v>
      </c>
      <c r="C48" s="464" t="s">
        <v>511</v>
      </c>
      <c r="D48" s="465">
        <v>0</v>
      </c>
      <c r="E48" s="465">
        <v>0</v>
      </c>
      <c r="F48" s="642"/>
    </row>
    <row r="49" spans="1:6" ht="12.75" customHeight="1">
      <c r="A49" s="130">
        <v>1000207</v>
      </c>
      <c r="B49" s="33" t="s">
        <v>332</v>
      </c>
      <c r="C49" s="8" t="s">
        <v>73</v>
      </c>
      <c r="D49" s="20"/>
      <c r="E49" s="20"/>
      <c r="F49" s="642"/>
    </row>
    <row r="50" spans="1:6" ht="12.75" customHeight="1">
      <c r="A50" s="130">
        <v>1000207</v>
      </c>
      <c r="B50" s="33" t="s">
        <v>328</v>
      </c>
      <c r="C50" s="8" t="s">
        <v>74</v>
      </c>
      <c r="D50" s="20"/>
      <c r="E50" s="20"/>
      <c r="F50" s="642"/>
    </row>
    <row r="51" spans="1:5" ht="25.5" customHeight="1">
      <c r="A51" s="704" t="s">
        <v>495</v>
      </c>
      <c r="B51" s="704"/>
      <c r="C51" s="704"/>
      <c r="D51" s="704"/>
      <c r="E51" s="704"/>
    </row>
    <row r="53" spans="1:5" ht="12.75">
      <c r="A53" s="28">
        <v>1700020</v>
      </c>
      <c r="C53" s="501" t="s">
        <v>118</v>
      </c>
      <c r="D53" s="3">
        <v>140</v>
      </c>
      <c r="E53" s="48" t="s">
        <v>1083</v>
      </c>
    </row>
    <row r="54" spans="1:4" ht="38.25">
      <c r="A54" s="28">
        <v>1700061</v>
      </c>
      <c r="B54" s="40"/>
      <c r="C54" s="553" t="s">
        <v>1084</v>
      </c>
      <c r="D54" s="14">
        <v>28</v>
      </c>
    </row>
    <row r="55" spans="1:5" ht="12.75">
      <c r="A55" s="28">
        <v>1900026</v>
      </c>
      <c r="C55" s="3" t="s">
        <v>50</v>
      </c>
      <c r="D55" s="14">
        <v>190</v>
      </c>
      <c r="E55" s="48" t="s">
        <v>1085</v>
      </c>
    </row>
    <row r="56" spans="1:5" ht="12.75">
      <c r="A56" s="28">
        <v>1900034</v>
      </c>
      <c r="C56" s="3" t="s">
        <v>57</v>
      </c>
      <c r="D56" s="14">
        <v>36</v>
      </c>
      <c r="E56" s="48" t="s">
        <v>1085</v>
      </c>
    </row>
  </sheetData>
  <sheetProtection/>
  <mergeCells count="1">
    <mergeCell ref="A51:E51"/>
  </mergeCells>
  <printOptions/>
  <pageMargins left="0.75" right="0.24" top="0.2" bottom="0.58" header="0.17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User</cp:lastModifiedBy>
  <cp:lastPrinted>2019-01-28T06:11:13Z</cp:lastPrinted>
  <dcterms:created xsi:type="dcterms:W3CDTF">2009-12-11T13:16:27Z</dcterms:created>
  <dcterms:modified xsi:type="dcterms:W3CDTF">2019-02-07T10:32:00Z</dcterms:modified>
  <cp:category/>
  <cp:version/>
  <cp:contentType/>
  <cp:contentStatus/>
</cp:coreProperties>
</file>